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2\2022 Castilla y León\"/>
    </mc:Choice>
  </mc:AlternateContent>
  <xr:revisionPtr revIDLastSave="0" documentId="13_ncr:1_{30A745BF-AA8E-4129-80E8-EDD5CDCF5AC0}" xr6:coauthVersionLast="44" xr6:coauthVersionMax="44" xr10:uidLastSave="{00000000-0000-0000-0000-000000000000}"/>
  <bookViews>
    <workbookView xWindow="-108" yWindow="-108" windowWidth="23256" windowHeight="12576" tabRatio="601" xr2:uid="{00000000-000D-0000-FFFF-FFFF00000000}"/>
  </bookViews>
  <sheets>
    <sheet name="1. Instrucciones" sheetId="3" r:id="rId1"/>
    <sheet name="2. 2022 Calendario" sheetId="1" r:id="rId2"/>
    <sheet name="3. Festivos" sheetId="2" r:id="rId3"/>
    <sheet name="4. 2022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2022 Calendario'!$A$1:$Z$57</definedName>
    <definedName name="_xlnm.Print_Area" localSheetId="3">'4. 2022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O2" i="2"/>
  <c r="R2" i="2"/>
  <c r="AE2" i="2"/>
  <c r="L9" i="1" l="1"/>
  <c r="M9" i="1" s="1"/>
  <c r="N9" i="1" s="1"/>
  <c r="O9" i="1" s="1"/>
  <c r="P9" i="1" s="1"/>
  <c r="Q9" i="1" s="1"/>
  <c r="X39" i="1"/>
  <c r="S36" i="1"/>
  <c r="M39" i="1"/>
  <c r="C40" i="1"/>
  <c r="C36" i="1"/>
  <c r="W30" i="1"/>
  <c r="S28" i="1"/>
  <c r="S27" i="1"/>
  <c r="K28" i="1"/>
  <c r="K27" i="1"/>
  <c r="L26" i="1"/>
  <c r="M26" i="1" s="1"/>
  <c r="N26" i="1" s="1"/>
  <c r="O26" i="1" s="1"/>
  <c r="P26" i="1" s="1"/>
  <c r="Q26" i="1" s="1"/>
  <c r="I30" i="1"/>
  <c r="C29" i="1"/>
  <c r="C28" i="1"/>
  <c r="C27" i="1"/>
  <c r="H26" i="1"/>
  <c r="K18" i="1"/>
  <c r="H21" i="1"/>
  <c r="C19" i="1"/>
  <c r="C18" i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F2" i="2" l="1"/>
  <c r="AC2" i="2"/>
  <c r="AB2" i="2"/>
  <c r="Z2" i="2"/>
  <c r="Y2" i="2"/>
  <c r="W2" i="2"/>
  <c r="V2" i="2"/>
  <c r="S2" i="2"/>
  <c r="P2" i="2"/>
  <c r="M2" i="2"/>
  <c r="J2" i="2"/>
  <c r="I2" i="2"/>
  <c r="G2" i="2"/>
  <c r="F2" i="2"/>
  <c r="T36" i="1" l="1"/>
  <c r="U36" i="1" s="1"/>
  <c r="V36" i="1" s="1"/>
  <c r="W36" i="1" s="1"/>
  <c r="X36" i="1" s="1"/>
  <c r="Y36" i="1" s="1"/>
  <c r="W35" i="1"/>
  <c r="X35" i="1" s="1"/>
  <c r="Y35" i="1" s="1"/>
  <c r="S37" i="1"/>
  <c r="S38" i="1" s="1"/>
  <c r="S39" i="1" s="1"/>
  <c r="T39" i="1" s="1"/>
  <c r="U39" i="1" s="1"/>
  <c r="V39" i="1" s="1"/>
  <c r="W39" i="1" s="1"/>
  <c r="M35" i="1"/>
  <c r="N35" i="1" s="1"/>
  <c r="O35" i="1" s="1"/>
  <c r="P35" i="1" s="1"/>
  <c r="Q35" i="1" s="1"/>
  <c r="K36" i="1"/>
  <c r="L36" i="1" s="1"/>
  <c r="M36" i="1" s="1"/>
  <c r="N36" i="1" s="1"/>
  <c r="O36" i="1" s="1"/>
  <c r="P36" i="1" s="1"/>
  <c r="Q36" i="1" s="1"/>
  <c r="D36" i="1"/>
  <c r="E36" i="1" s="1"/>
  <c r="F36" i="1" s="1"/>
  <c r="G36" i="1" s="1"/>
  <c r="H36" i="1" s="1"/>
  <c r="I36" i="1" s="1"/>
  <c r="C37" i="1"/>
  <c r="D37" i="1" s="1"/>
  <c r="E37" i="1" s="1"/>
  <c r="F37" i="1" s="1"/>
  <c r="G37" i="1" s="1"/>
  <c r="H37" i="1" s="1"/>
  <c r="I37" i="1" s="1"/>
  <c r="I35" i="1"/>
  <c r="T27" i="1"/>
  <c r="U27" i="1" s="1"/>
  <c r="V27" i="1" s="1"/>
  <c r="W27" i="1" s="1"/>
  <c r="X27" i="1" s="1"/>
  <c r="Y27" i="1" s="1"/>
  <c r="T28" i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26" i="1"/>
  <c r="X26" i="1" s="1"/>
  <c r="Y26" i="1" s="1"/>
  <c r="L28" i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L27" i="1"/>
  <c r="M27" i="1" s="1"/>
  <c r="N27" i="1" s="1"/>
  <c r="O27" i="1" s="1"/>
  <c r="P27" i="1" s="1"/>
  <c r="Q27" i="1" s="1"/>
  <c r="D28" i="1"/>
  <c r="E28" i="1" s="1"/>
  <c r="F28" i="1" s="1"/>
  <c r="G28" i="1" s="1"/>
  <c r="H28" i="1" s="1"/>
  <c r="I28" i="1" s="1"/>
  <c r="D29" i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D27" i="1"/>
  <c r="E27" i="1" s="1"/>
  <c r="F27" i="1" s="1"/>
  <c r="G27" i="1" s="1"/>
  <c r="H27" i="1" s="1"/>
  <c r="I27" i="1" s="1"/>
  <c r="I26" i="1"/>
  <c r="V17" i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D19" i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D18" i="1"/>
  <c r="E18" i="1" s="1"/>
  <c r="F18" i="1" s="1"/>
  <c r="G18" i="1" s="1"/>
  <c r="H18" i="1" s="1"/>
  <c r="I18" i="1" s="1"/>
  <c r="H17" i="1"/>
  <c r="I17" i="1" s="1"/>
  <c r="U8" i="1"/>
  <c r="V8" i="1" s="1"/>
  <c r="W8" i="1" s="1"/>
  <c r="X8" i="1" s="1"/>
  <c r="Y8" i="1" s="1"/>
  <c r="S9" i="1" s="1"/>
  <c r="T9" i="1" s="1"/>
  <c r="U9" i="1" l="1"/>
  <c r="T37" i="1"/>
  <c r="U37" i="1" s="1"/>
  <c r="V37" i="1" s="1"/>
  <c r="W37" i="1" s="1"/>
  <c r="X37" i="1" s="1"/>
  <c r="Y37" i="1" s="1"/>
  <c r="C38" i="1"/>
  <c r="K37" i="1"/>
  <c r="T38" i="1"/>
  <c r="U38" i="1" s="1"/>
  <c r="V38" i="1" s="1"/>
  <c r="W38" i="1" s="1"/>
  <c r="X38" i="1" s="1"/>
  <c r="Y38" i="1" s="1"/>
  <c r="K9" i="1"/>
  <c r="V9" i="1" l="1"/>
  <c r="K38" i="1"/>
  <c r="L37" i="1"/>
  <c r="M37" i="1" s="1"/>
  <c r="N37" i="1" s="1"/>
  <c r="O37" i="1" s="1"/>
  <c r="P37" i="1" s="1"/>
  <c r="Q37" i="1" s="1"/>
  <c r="C39" i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W9" i="1" l="1"/>
  <c r="K39" i="1"/>
  <c r="L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<sst xmlns="http://schemas.openxmlformats.org/spreadsheetml/2006/main" count="284" uniqueCount="90">
  <si>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</si>
  <si>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</si>
  <si>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</si>
  <si>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</si>
  <si>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</si>
  <si>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</si>
  <si>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</si>
  <si>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</si>
  <si>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</si>
  <si>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</si>
  <si>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</si>
  <si>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Fiesta Nacional de España</t>
  </si>
  <si>
    <t>Inmaculada Concepción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</si>
  <si>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</si>
  <si>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</si>
  <si>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</si>
  <si>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</si>
  <si>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</si>
  <si>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</si>
  <si>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</si>
  <si>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</si>
  <si>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</si>
  <si>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</si>
  <si>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</si>
  <si>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</si>
  <si>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</si>
  <si>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</si>
  <si>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</si>
  <si>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</si>
  <si>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</si>
  <si>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</si>
  <si>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</si>
  <si>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</si>
  <si>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</si>
  <si>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</si>
  <si>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</si>
  <si>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</si>
  <si>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</si>
  <si>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</si>
  <si>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</si>
  <si>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</si>
  <si>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</si>
  <si>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</si>
  <si>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</si>
  <si>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</si>
  <si>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</si>
  <si>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</si>
  <si>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2022 CALENDARIO</t>
  </si>
  <si>
    <t>Asunción de la Virgen</t>
  </si>
  <si>
    <t>Día de Reyes</t>
  </si>
  <si>
    <t>San Juan</t>
  </si>
  <si>
    <t>Día del Trabajo (trasladado)</t>
  </si>
  <si>
    <t>San Esteban (Día de Navidad trasladado)</t>
  </si>
  <si>
    <t>VALLADOLID</t>
  </si>
  <si>
    <t>VD</t>
  </si>
  <si>
    <t>LEÓN</t>
  </si>
  <si>
    <t>LN</t>
  </si>
  <si>
    <t>BURGOS</t>
  </si>
  <si>
    <t>BS</t>
  </si>
  <si>
    <t>SALAMANCA</t>
  </si>
  <si>
    <t>SM</t>
  </si>
  <si>
    <t>ZAMORA</t>
  </si>
  <si>
    <t>ZM</t>
  </si>
  <si>
    <t>PALENCIA</t>
  </si>
  <si>
    <t>PL</t>
  </si>
  <si>
    <t>ÁVILA</t>
  </si>
  <si>
    <t>AL</t>
  </si>
  <si>
    <t>SEGOVIA</t>
  </si>
  <si>
    <t>SG</t>
  </si>
  <si>
    <t>SORIA</t>
  </si>
  <si>
    <t>SR</t>
  </si>
  <si>
    <t>2022 Calendario Castilla y León</t>
  </si>
  <si>
    <t>Día de Castilla y León</t>
  </si>
  <si>
    <t>San Juan de Sahagún</t>
  </si>
  <si>
    <t>Virgen de la Vega</t>
  </si>
  <si>
    <t>Jueves La Saca</t>
  </si>
  <si>
    <t>San Saturio</t>
  </si>
  <si>
    <t>La Virgen de la Calle</t>
  </si>
  <si>
    <t>San Antolín</t>
  </si>
  <si>
    <t>Fiesta de la Hiniesta</t>
  </si>
  <si>
    <t>San Pedro</t>
  </si>
  <si>
    <t>San Segundo (trasladado)</t>
  </si>
  <si>
    <t>Santa Teresa de Jesús</t>
  </si>
  <si>
    <t>San Froilán</t>
  </si>
  <si>
    <t>Curpillos</t>
  </si>
  <si>
    <t>San Pedro Regalado</t>
  </si>
  <si>
    <t>Nuestra Señora de Lorenzo</t>
  </si>
  <si>
    <t>San Frutos</t>
  </si>
  <si>
    <t>Festivos locales de Ávila no publicados en el momento de la emisión del presente calendario</t>
  </si>
  <si>
    <t>Festivos locales de Segovia no publicados en el momento de la emisión del presente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</si>
</sst>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applyFont="1" applyFill="1" applyBorder="1" applyAlignment="1">
      <alignment horizontal="center"/>
    </xf>
    <xf numFmtId="0" fontId="0" fillId="0" borderId="0" xfId="0"/>
    <xf numFmtId="0" fontId="26" fillId="9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7" fontId="25" fillId="0" borderId="0" xfId="0" applyNumberFormat="1" applyFont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13" spid="_x0000_s13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3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$A$1:$Z$49" spid="_x0000_s130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13159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114300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2 Calendario'!B1:Z57" spid="_x0000_s42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300" y="762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="55" zoomScaleNormal="55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71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39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59"/>
      <c r="B4" s="48" t="s">
        <v>1</v>
      </c>
      <c r="C4" s="46" t="s">
        <v>44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40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45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41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46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7" zoomScaleNormal="100" workbookViewId="0">
      <selection activeCell="AE12" sqref="AE12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4" t="s">
        <v>47</v>
      </c>
      <c r="M1" s="105"/>
      <c r="N1" s="105"/>
      <c r="O1" s="105"/>
      <c r="P1" s="105"/>
      <c r="Q1" s="106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3" t="s">
        <v>53</v>
      </c>
      <c r="M2" s="103"/>
      <c r="N2" s="103"/>
      <c r="O2" s="103"/>
      <c r="P2" s="103"/>
      <c r="Q2" s="103"/>
      <c r="R2" s="75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customHeight="1" thickBot="1" x14ac:dyDescent="0.4">
      <c r="B6" s="12"/>
      <c r="C6" s="107" t="s">
        <v>21</v>
      </c>
      <c r="D6" s="108"/>
      <c r="E6" s="108"/>
      <c r="F6" s="108"/>
      <c r="G6" s="108"/>
      <c r="H6" s="108"/>
      <c r="I6" s="109"/>
      <c r="J6" s="4"/>
      <c r="K6" s="107" t="s">
        <v>22</v>
      </c>
      <c r="L6" s="108"/>
      <c r="M6" s="108"/>
      <c r="N6" s="108"/>
      <c r="O6" s="108"/>
      <c r="P6" s="108"/>
      <c r="Q6" s="109"/>
      <c r="R6" s="4"/>
      <c r="S6" s="107" t="s">
        <v>23</v>
      </c>
      <c r="T6" s="108"/>
      <c r="U6" s="108"/>
      <c r="V6" s="108"/>
      <c r="W6" s="108"/>
      <c r="X6" s="108"/>
      <c r="Y6" s="109"/>
      <c r="Z6" s="9"/>
    </row>
    <row r="7" spans="2:28" x14ac:dyDescent="0.3">
      <c r="B7" s="12"/>
      <c r="C7" s="34" t="s">
        <v>33</v>
      </c>
      <c r="D7" s="35" t="s">
        <v>34</v>
      </c>
      <c r="E7" s="35" t="s">
        <v>35</v>
      </c>
      <c r="F7" s="35" t="s">
        <v>36</v>
      </c>
      <c r="G7" s="35" t="s">
        <v>37</v>
      </c>
      <c r="H7" s="35" t="s">
        <v>0</v>
      </c>
      <c r="I7" s="36" t="s">
        <v>38</v>
      </c>
      <c r="J7" s="5"/>
      <c r="K7" s="34" t="s">
        <v>33</v>
      </c>
      <c r="L7" s="35" t="s">
        <v>34</v>
      </c>
      <c r="M7" s="35" t="s">
        <v>35</v>
      </c>
      <c r="N7" s="35" t="s">
        <v>36</v>
      </c>
      <c r="O7" s="35" t="s">
        <v>37</v>
      </c>
      <c r="P7" s="35" t="s">
        <v>0</v>
      </c>
      <c r="Q7" s="36" t="s">
        <v>38</v>
      </c>
      <c r="R7" s="4"/>
      <c r="S7" s="34" t="s">
        <v>33</v>
      </c>
      <c r="T7" s="35" t="s">
        <v>34</v>
      </c>
      <c r="U7" s="35" t="s">
        <v>35</v>
      </c>
      <c r="V7" s="35" t="s">
        <v>36</v>
      </c>
      <c r="W7" s="35" t="s">
        <v>37</v>
      </c>
      <c r="X7" s="35" t="s">
        <v>0</v>
      </c>
      <c r="Y7" s="36" t="s">
        <v>38</v>
      </c>
      <c r="Z7" s="9"/>
    </row>
    <row r="8" spans="2:28" x14ac:dyDescent="0.3">
      <c r="B8" s="12"/>
      <c r="C8" s="38"/>
      <c r="D8" s="39"/>
      <c r="E8" s="39"/>
      <c r="F8" s="39"/>
      <c r="G8" s="39"/>
      <c r="H8" s="89">
        <v>44562</v>
      </c>
      <c r="I8" s="87">
        <v>44563</v>
      </c>
      <c r="J8" s="5"/>
      <c r="K8" s="38"/>
      <c r="L8" s="39">
        <v>44593</v>
      </c>
      <c r="M8" s="39">
        <v>44594</v>
      </c>
      <c r="N8" s="39">
        <v>44595</v>
      </c>
      <c r="O8" s="39">
        <v>44596</v>
      </c>
      <c r="P8" s="89">
        <v>44597</v>
      </c>
      <c r="Q8" s="87">
        <v>44598</v>
      </c>
      <c r="R8" s="37"/>
      <c r="S8" s="38"/>
      <c r="T8" s="39">
        <v>44621</v>
      </c>
      <c r="U8" s="39">
        <f t="shared" ref="U8:X8" si="0">+T8+1</f>
        <v>44622</v>
      </c>
      <c r="V8" s="39">
        <f t="shared" si="0"/>
        <v>44623</v>
      </c>
      <c r="W8" s="39">
        <f t="shared" si="0"/>
        <v>44624</v>
      </c>
      <c r="X8" s="89">
        <f t="shared" si="0"/>
        <v>44625</v>
      </c>
      <c r="Y8" s="87">
        <f>+X8+1</f>
        <v>44626</v>
      </c>
      <c r="Z8" s="9"/>
    </row>
    <row r="9" spans="2:28" x14ac:dyDescent="0.3">
      <c r="B9" s="12"/>
      <c r="C9" s="38">
        <v>44564</v>
      </c>
      <c r="D9" s="39">
        <v>44565</v>
      </c>
      <c r="E9" s="39">
        <v>44566</v>
      </c>
      <c r="F9" s="39">
        <v>44567</v>
      </c>
      <c r="G9" s="39">
        <v>44568</v>
      </c>
      <c r="H9" s="89">
        <v>44569</v>
      </c>
      <c r="I9" s="87">
        <v>44570</v>
      </c>
      <c r="J9" s="5"/>
      <c r="K9" s="38">
        <f>+Q8+1</f>
        <v>44599</v>
      </c>
      <c r="L9" s="39">
        <f>K9+1</f>
        <v>44600</v>
      </c>
      <c r="M9" s="39">
        <f t="shared" ref="M9" si="1">L9+1</f>
        <v>44601</v>
      </c>
      <c r="N9" s="39">
        <f t="shared" ref="N9" si="2">M9+1</f>
        <v>44602</v>
      </c>
      <c r="O9" s="39">
        <f t="shared" ref="O9" si="3">N9+1</f>
        <v>44603</v>
      </c>
      <c r="P9" s="89">
        <f t="shared" ref="P9" si="4">O9+1</f>
        <v>44604</v>
      </c>
      <c r="Q9" s="87">
        <f t="shared" ref="Q9" si="5">+P9+1</f>
        <v>44605</v>
      </c>
      <c r="R9" s="37"/>
      <c r="S9" s="38">
        <f>+Y8+1</f>
        <v>44627</v>
      </c>
      <c r="T9" s="39">
        <f t="shared" ref="T9:Y12" si="6">+S9+1</f>
        <v>44628</v>
      </c>
      <c r="U9" s="39">
        <f t="shared" si="6"/>
        <v>44629</v>
      </c>
      <c r="V9" s="39">
        <f t="shared" si="6"/>
        <v>44630</v>
      </c>
      <c r="W9" s="39">
        <f t="shared" si="6"/>
        <v>44631</v>
      </c>
      <c r="X9" s="89">
        <f t="shared" si="6"/>
        <v>44632</v>
      </c>
      <c r="Y9" s="87">
        <f t="shared" si="6"/>
        <v>44633</v>
      </c>
      <c r="Z9" s="9"/>
    </row>
    <row r="10" spans="2:28" x14ac:dyDescent="0.3">
      <c r="B10" s="12"/>
      <c r="C10" s="38">
        <v>44571</v>
      </c>
      <c r="D10" s="39">
        <v>44572</v>
      </c>
      <c r="E10" s="39">
        <v>44573</v>
      </c>
      <c r="F10" s="39">
        <v>44574</v>
      </c>
      <c r="G10" s="39">
        <v>44575</v>
      </c>
      <c r="H10" s="89">
        <v>44576</v>
      </c>
      <c r="I10" s="87">
        <v>44577</v>
      </c>
      <c r="J10" s="5"/>
      <c r="K10" s="38">
        <f>+Q9+1</f>
        <v>44606</v>
      </c>
      <c r="L10" s="39">
        <f>K10+1</f>
        <v>44607</v>
      </c>
      <c r="M10" s="39">
        <f t="shared" ref="M10:P10" si="7">L10+1</f>
        <v>44608</v>
      </c>
      <c r="N10" s="39">
        <f t="shared" si="7"/>
        <v>44609</v>
      </c>
      <c r="O10" s="39">
        <f t="shared" si="7"/>
        <v>44610</v>
      </c>
      <c r="P10" s="89">
        <f t="shared" si="7"/>
        <v>44611</v>
      </c>
      <c r="Q10" s="87">
        <f t="shared" ref="Q10:Q11" si="8">+P10+1</f>
        <v>44612</v>
      </c>
      <c r="R10" s="37"/>
      <c r="S10" s="38">
        <f>+Y9+1</f>
        <v>44634</v>
      </c>
      <c r="T10" s="39">
        <f t="shared" si="6"/>
        <v>44635</v>
      </c>
      <c r="U10" s="39">
        <f t="shared" si="6"/>
        <v>44636</v>
      </c>
      <c r="V10" s="39">
        <f t="shared" si="6"/>
        <v>44637</v>
      </c>
      <c r="W10" s="39">
        <f t="shared" si="6"/>
        <v>44638</v>
      </c>
      <c r="X10" s="89">
        <f t="shared" si="6"/>
        <v>44639</v>
      </c>
      <c r="Y10" s="87">
        <f t="shared" si="6"/>
        <v>44640</v>
      </c>
      <c r="Z10" s="9"/>
    </row>
    <row r="11" spans="2:28" x14ac:dyDescent="0.3">
      <c r="B11" s="12"/>
      <c r="C11" s="38">
        <v>44578</v>
      </c>
      <c r="D11" s="39">
        <v>44579</v>
      </c>
      <c r="E11" s="39">
        <v>44580</v>
      </c>
      <c r="F11" s="39">
        <v>44581</v>
      </c>
      <c r="G11" s="39">
        <v>44582</v>
      </c>
      <c r="H11" s="89">
        <v>44583</v>
      </c>
      <c r="I11" s="87">
        <v>44584</v>
      </c>
      <c r="J11" s="5"/>
      <c r="K11" s="38">
        <f>+Q10+1</f>
        <v>44613</v>
      </c>
      <c r="L11" s="39">
        <f>K11+1</f>
        <v>44614</v>
      </c>
      <c r="M11" s="39">
        <f t="shared" ref="M11:P11" si="9">L11+1</f>
        <v>44615</v>
      </c>
      <c r="N11" s="39">
        <f t="shared" si="9"/>
        <v>44616</v>
      </c>
      <c r="O11" s="39">
        <f t="shared" si="9"/>
        <v>44617</v>
      </c>
      <c r="P11" s="89">
        <f t="shared" si="9"/>
        <v>44618</v>
      </c>
      <c r="Q11" s="87">
        <f t="shared" si="8"/>
        <v>44619</v>
      </c>
      <c r="R11" s="37"/>
      <c r="S11" s="38">
        <f>+Y10+1</f>
        <v>44641</v>
      </c>
      <c r="T11" s="39">
        <f t="shared" si="6"/>
        <v>44642</v>
      </c>
      <c r="U11" s="39">
        <f t="shared" si="6"/>
        <v>44643</v>
      </c>
      <c r="V11" s="39">
        <f t="shared" si="6"/>
        <v>44644</v>
      </c>
      <c r="W11" s="39">
        <f t="shared" si="6"/>
        <v>44645</v>
      </c>
      <c r="X11" s="89">
        <f t="shared" si="6"/>
        <v>44646</v>
      </c>
      <c r="Y11" s="87">
        <f t="shared" si="6"/>
        <v>44647</v>
      </c>
      <c r="Z11" s="9"/>
    </row>
    <row r="12" spans="2:28" x14ac:dyDescent="0.3">
      <c r="B12" s="12"/>
      <c r="C12" s="38">
        <v>44585</v>
      </c>
      <c r="D12" s="39">
        <v>44586</v>
      </c>
      <c r="E12" s="39">
        <v>44587</v>
      </c>
      <c r="F12" s="39">
        <v>44588</v>
      </c>
      <c r="G12" s="39">
        <v>44589</v>
      </c>
      <c r="H12" s="89">
        <v>44590</v>
      </c>
      <c r="I12" s="87">
        <v>44591</v>
      </c>
      <c r="J12" s="5"/>
      <c r="K12" s="38">
        <f>+Q11+1</f>
        <v>44620</v>
      </c>
      <c r="L12" s="39"/>
      <c r="M12" s="39"/>
      <c r="N12" s="39"/>
      <c r="O12" s="39"/>
      <c r="P12" s="89"/>
      <c r="Q12" s="87"/>
      <c r="R12" s="37"/>
      <c r="S12" s="38">
        <f>+Y11+1</f>
        <v>44648</v>
      </c>
      <c r="T12" s="39">
        <f t="shared" si="6"/>
        <v>44649</v>
      </c>
      <c r="U12" s="39">
        <f t="shared" si="6"/>
        <v>44650</v>
      </c>
      <c r="V12" s="39">
        <f t="shared" si="6"/>
        <v>44651</v>
      </c>
      <c r="W12" s="39"/>
      <c r="X12" s="39"/>
      <c r="Y12" s="87"/>
      <c r="Z12" s="9"/>
    </row>
    <row r="13" spans="2:28" x14ac:dyDescent="0.3">
      <c r="B13" s="12"/>
      <c r="C13" s="40">
        <v>44592</v>
      </c>
      <c r="D13" s="41"/>
      <c r="E13" s="41"/>
      <c r="F13" s="41"/>
      <c r="G13" s="41"/>
      <c r="H13" s="88"/>
      <c r="I13" s="42"/>
      <c r="J13" s="5"/>
      <c r="K13" s="40"/>
      <c r="L13" s="41"/>
      <c r="M13" s="41"/>
      <c r="N13" s="41"/>
      <c r="O13" s="41"/>
      <c r="P13" s="88"/>
      <c r="Q13" s="42"/>
      <c r="R13" s="5"/>
      <c r="S13" s="40"/>
      <c r="T13" s="41"/>
      <c r="U13" s="41"/>
      <c r="V13" s="41"/>
      <c r="W13" s="41"/>
      <c r="X13" s="88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7" t="s">
        <v>26</v>
      </c>
      <c r="D15" s="108"/>
      <c r="E15" s="108"/>
      <c r="F15" s="108"/>
      <c r="G15" s="108"/>
      <c r="H15" s="108"/>
      <c r="I15" s="109"/>
      <c r="J15" s="32"/>
      <c r="K15" s="107" t="s">
        <v>25</v>
      </c>
      <c r="L15" s="108"/>
      <c r="M15" s="108"/>
      <c r="N15" s="108"/>
      <c r="O15" s="108"/>
      <c r="P15" s="108"/>
      <c r="Q15" s="109"/>
      <c r="R15" s="32"/>
      <c r="S15" s="107" t="s">
        <v>24</v>
      </c>
      <c r="T15" s="108"/>
      <c r="U15" s="108"/>
      <c r="V15" s="108"/>
      <c r="W15" s="108"/>
      <c r="X15" s="108"/>
      <c r="Y15" s="109"/>
      <c r="Z15" s="9"/>
    </row>
    <row r="16" spans="2:28" x14ac:dyDescent="0.3">
      <c r="B16" s="12"/>
      <c r="C16" s="34" t="s">
        <v>33</v>
      </c>
      <c r="D16" s="35" t="s">
        <v>34</v>
      </c>
      <c r="E16" s="35" t="s">
        <v>35</v>
      </c>
      <c r="F16" s="35" t="s">
        <v>36</v>
      </c>
      <c r="G16" s="35" t="s">
        <v>37</v>
      </c>
      <c r="H16" s="35" t="s">
        <v>0</v>
      </c>
      <c r="I16" s="36" t="s">
        <v>38</v>
      </c>
      <c r="J16" s="4"/>
      <c r="K16" s="34" t="s">
        <v>33</v>
      </c>
      <c r="L16" s="35" t="s">
        <v>34</v>
      </c>
      <c r="M16" s="35" t="s">
        <v>35</v>
      </c>
      <c r="N16" s="35" t="s">
        <v>36</v>
      </c>
      <c r="O16" s="35" t="s">
        <v>37</v>
      </c>
      <c r="P16" s="35" t="s">
        <v>0</v>
      </c>
      <c r="Q16" s="36" t="s">
        <v>38</v>
      </c>
      <c r="R16" s="4"/>
      <c r="S16" s="34" t="s">
        <v>33</v>
      </c>
      <c r="T16" s="35" t="s">
        <v>34</v>
      </c>
      <c r="U16" s="35" t="s">
        <v>35</v>
      </c>
      <c r="V16" s="35" t="s">
        <v>36</v>
      </c>
      <c r="W16" s="35" t="s">
        <v>37</v>
      </c>
      <c r="X16" s="35" t="s">
        <v>0</v>
      </c>
      <c r="Y16" s="36" t="s">
        <v>38</v>
      </c>
      <c r="Z16" s="9"/>
    </row>
    <row r="17" spans="2:26" x14ac:dyDescent="0.3">
      <c r="B17" s="12"/>
      <c r="C17" s="38"/>
      <c r="D17" s="39"/>
      <c r="E17" s="39"/>
      <c r="F17" s="39"/>
      <c r="G17" s="39">
        <v>44652</v>
      </c>
      <c r="H17" s="89">
        <f>G17+1</f>
        <v>44653</v>
      </c>
      <c r="I17" s="87">
        <f>H17+1</f>
        <v>44654</v>
      </c>
      <c r="J17" s="37"/>
      <c r="K17" s="38"/>
      <c r="L17" s="39"/>
      <c r="M17" s="39"/>
      <c r="N17" s="39"/>
      <c r="O17" s="39"/>
      <c r="P17" s="89"/>
      <c r="Q17" s="87">
        <v>44682</v>
      </c>
      <c r="R17" s="37"/>
      <c r="S17" s="38"/>
      <c r="T17" s="39"/>
      <c r="U17" s="39">
        <v>44713</v>
      </c>
      <c r="V17" s="39">
        <f t="shared" ref="V17:X17" si="10">U17+1</f>
        <v>44714</v>
      </c>
      <c r="W17" s="39">
        <f t="shared" si="10"/>
        <v>44715</v>
      </c>
      <c r="X17" s="89">
        <f t="shared" si="10"/>
        <v>44716</v>
      </c>
      <c r="Y17" s="87">
        <f>X17+1</f>
        <v>44717</v>
      </c>
      <c r="Z17" s="9"/>
    </row>
    <row r="18" spans="2:26" x14ac:dyDescent="0.3">
      <c r="B18" s="12"/>
      <c r="C18" s="38">
        <f>+I17+1</f>
        <v>44655</v>
      </c>
      <c r="D18" s="39">
        <f>C18+1</f>
        <v>44656</v>
      </c>
      <c r="E18" s="39">
        <f t="shared" ref="E18:I18" si="11">D18+1</f>
        <v>44657</v>
      </c>
      <c r="F18" s="39">
        <f t="shared" si="11"/>
        <v>44658</v>
      </c>
      <c r="G18" s="39">
        <f t="shared" si="11"/>
        <v>44659</v>
      </c>
      <c r="H18" s="89">
        <f t="shared" si="11"/>
        <v>44660</v>
      </c>
      <c r="I18" s="87">
        <f t="shared" si="11"/>
        <v>44661</v>
      </c>
      <c r="J18" s="37"/>
      <c r="K18" s="38">
        <f>+Q17+1</f>
        <v>44683</v>
      </c>
      <c r="L18" s="39">
        <f>K18+1</f>
        <v>44684</v>
      </c>
      <c r="M18" s="39">
        <f t="shared" ref="M18:P18" si="12">L18+1</f>
        <v>44685</v>
      </c>
      <c r="N18" s="39">
        <f t="shared" si="12"/>
        <v>44686</v>
      </c>
      <c r="O18" s="39">
        <f t="shared" si="12"/>
        <v>44687</v>
      </c>
      <c r="P18" s="89">
        <f t="shared" si="12"/>
        <v>44688</v>
      </c>
      <c r="Q18" s="87">
        <f>P18+1</f>
        <v>44689</v>
      </c>
      <c r="R18" s="37"/>
      <c r="S18" s="38">
        <f>+Y17+1</f>
        <v>44718</v>
      </c>
      <c r="T18" s="39">
        <f>S18+1</f>
        <v>44719</v>
      </c>
      <c r="U18" s="39">
        <f t="shared" ref="U18:X18" si="13">T18+1</f>
        <v>44720</v>
      </c>
      <c r="V18" s="39">
        <f t="shared" si="13"/>
        <v>44721</v>
      </c>
      <c r="W18" s="39">
        <f t="shared" si="13"/>
        <v>44722</v>
      </c>
      <c r="X18" s="89">
        <f t="shared" si="13"/>
        <v>44723</v>
      </c>
      <c r="Y18" s="87">
        <f t="shared" ref="Y18:Y20" si="14">X18+1</f>
        <v>44724</v>
      </c>
      <c r="Z18" s="9"/>
    </row>
    <row r="19" spans="2:26" x14ac:dyDescent="0.3">
      <c r="B19" s="12"/>
      <c r="C19" s="38">
        <f t="shared" ref="C19:C21" si="15">+I18+1</f>
        <v>44662</v>
      </c>
      <c r="D19" s="39">
        <f t="shared" ref="D19:I21" si="16">C19+1</f>
        <v>44663</v>
      </c>
      <c r="E19" s="39">
        <f t="shared" si="16"/>
        <v>44664</v>
      </c>
      <c r="F19" s="39">
        <f t="shared" si="16"/>
        <v>44665</v>
      </c>
      <c r="G19" s="39">
        <f t="shared" si="16"/>
        <v>44666</v>
      </c>
      <c r="H19" s="89">
        <f t="shared" si="16"/>
        <v>44667</v>
      </c>
      <c r="I19" s="87">
        <f t="shared" si="16"/>
        <v>44668</v>
      </c>
      <c r="J19" s="37"/>
      <c r="K19" s="38">
        <f t="shared" ref="K19:K21" si="17">+Q18+1</f>
        <v>44690</v>
      </c>
      <c r="L19" s="39">
        <f t="shared" ref="L19:P21" si="18">K19+1</f>
        <v>44691</v>
      </c>
      <c r="M19" s="39">
        <f t="shared" si="18"/>
        <v>44692</v>
      </c>
      <c r="N19" s="39">
        <f t="shared" si="18"/>
        <v>44693</v>
      </c>
      <c r="O19" s="39">
        <f t="shared" si="18"/>
        <v>44694</v>
      </c>
      <c r="P19" s="89">
        <f t="shared" si="18"/>
        <v>44695</v>
      </c>
      <c r="Q19" s="87">
        <f t="shared" ref="Q19:Q21" si="19">P19+1</f>
        <v>44696</v>
      </c>
      <c r="R19" s="37"/>
      <c r="S19" s="38">
        <f>+Y18+1</f>
        <v>44725</v>
      </c>
      <c r="T19" s="39">
        <f t="shared" ref="T19:X20" si="20">S19+1</f>
        <v>44726</v>
      </c>
      <c r="U19" s="39">
        <f t="shared" si="20"/>
        <v>44727</v>
      </c>
      <c r="V19" s="39">
        <f t="shared" si="20"/>
        <v>44728</v>
      </c>
      <c r="W19" s="39">
        <f t="shared" si="20"/>
        <v>44729</v>
      </c>
      <c r="X19" s="89">
        <f t="shared" si="20"/>
        <v>44730</v>
      </c>
      <c r="Y19" s="87">
        <f t="shared" si="14"/>
        <v>44731</v>
      </c>
      <c r="Z19" s="9"/>
    </row>
    <row r="20" spans="2:26" x14ac:dyDescent="0.3">
      <c r="B20" s="12"/>
      <c r="C20" s="38">
        <f t="shared" si="15"/>
        <v>44669</v>
      </c>
      <c r="D20" s="39">
        <f t="shared" si="16"/>
        <v>44670</v>
      </c>
      <c r="E20" s="39">
        <f t="shared" si="16"/>
        <v>44671</v>
      </c>
      <c r="F20" s="39">
        <f t="shared" si="16"/>
        <v>44672</v>
      </c>
      <c r="G20" s="39">
        <f t="shared" si="16"/>
        <v>44673</v>
      </c>
      <c r="H20" s="89">
        <f t="shared" si="16"/>
        <v>44674</v>
      </c>
      <c r="I20" s="87">
        <f t="shared" si="16"/>
        <v>44675</v>
      </c>
      <c r="J20" s="37"/>
      <c r="K20" s="38">
        <f t="shared" si="17"/>
        <v>44697</v>
      </c>
      <c r="L20" s="39">
        <f t="shared" si="18"/>
        <v>44698</v>
      </c>
      <c r="M20" s="39">
        <f t="shared" si="18"/>
        <v>44699</v>
      </c>
      <c r="N20" s="39">
        <f t="shared" si="18"/>
        <v>44700</v>
      </c>
      <c r="O20" s="39">
        <f t="shared" si="18"/>
        <v>44701</v>
      </c>
      <c r="P20" s="89">
        <f t="shared" si="18"/>
        <v>44702</v>
      </c>
      <c r="Q20" s="87">
        <f t="shared" si="19"/>
        <v>44703</v>
      </c>
      <c r="R20" s="37"/>
      <c r="S20" s="38">
        <f>+Y19+1</f>
        <v>44732</v>
      </c>
      <c r="T20" s="39">
        <f t="shared" si="20"/>
        <v>44733</v>
      </c>
      <c r="U20" s="39">
        <f t="shared" si="20"/>
        <v>44734</v>
      </c>
      <c r="V20" s="39">
        <f t="shared" si="20"/>
        <v>44735</v>
      </c>
      <c r="W20" s="39">
        <f t="shared" si="20"/>
        <v>44736</v>
      </c>
      <c r="X20" s="89">
        <f t="shared" si="20"/>
        <v>44737</v>
      </c>
      <c r="Y20" s="87">
        <f t="shared" si="14"/>
        <v>44738</v>
      </c>
      <c r="Z20" s="9"/>
    </row>
    <row r="21" spans="2:26" x14ac:dyDescent="0.3">
      <c r="B21" s="12"/>
      <c r="C21" s="38">
        <f t="shared" si="15"/>
        <v>44676</v>
      </c>
      <c r="D21" s="39">
        <f t="shared" si="16"/>
        <v>44677</v>
      </c>
      <c r="E21" s="39">
        <f t="shared" si="16"/>
        <v>44678</v>
      </c>
      <c r="F21" s="39">
        <f t="shared" si="16"/>
        <v>44679</v>
      </c>
      <c r="G21" s="39">
        <f t="shared" si="16"/>
        <v>44680</v>
      </c>
      <c r="H21" s="39">
        <f t="shared" si="16"/>
        <v>44681</v>
      </c>
      <c r="I21" s="87"/>
      <c r="J21" s="37"/>
      <c r="K21" s="38">
        <f t="shared" si="17"/>
        <v>44704</v>
      </c>
      <c r="L21" s="39">
        <f t="shared" si="18"/>
        <v>44705</v>
      </c>
      <c r="M21" s="39">
        <f t="shared" si="18"/>
        <v>44706</v>
      </c>
      <c r="N21" s="39">
        <f t="shared" si="18"/>
        <v>44707</v>
      </c>
      <c r="O21" s="39">
        <f t="shared" si="18"/>
        <v>44708</v>
      </c>
      <c r="P21" s="39">
        <f t="shared" si="18"/>
        <v>44709</v>
      </c>
      <c r="Q21" s="87">
        <f t="shared" si="19"/>
        <v>44710</v>
      </c>
      <c r="R21" s="37"/>
      <c r="S21" s="38">
        <f>+Y20+1</f>
        <v>44739</v>
      </c>
      <c r="T21" s="39">
        <f>+S21+1</f>
        <v>44740</v>
      </c>
      <c r="U21" s="39">
        <f t="shared" ref="U21:V21" si="21">+T21+1</f>
        <v>44741</v>
      </c>
      <c r="V21" s="39">
        <f t="shared" si="21"/>
        <v>44742</v>
      </c>
      <c r="W21" s="39"/>
      <c r="X21" s="39"/>
      <c r="Y21" s="87"/>
      <c r="Z21" s="9"/>
    </row>
    <row r="22" spans="2:26" x14ac:dyDescent="0.3">
      <c r="B22" s="12"/>
      <c r="C22" s="40"/>
      <c r="D22" s="41"/>
      <c r="E22" s="41"/>
      <c r="F22" s="41"/>
      <c r="G22" s="41"/>
      <c r="H22" s="88"/>
      <c r="I22" s="42"/>
      <c r="J22" s="37"/>
      <c r="K22" s="40">
        <f>+Q21+1</f>
        <v>44711</v>
      </c>
      <c r="L22" s="41">
        <f>+K22+1</f>
        <v>44712</v>
      </c>
      <c r="M22" s="41"/>
      <c r="N22" s="41"/>
      <c r="O22" s="41"/>
      <c r="P22" s="88"/>
      <c r="Q22" s="42"/>
      <c r="R22" s="37"/>
      <c r="S22" s="40"/>
      <c r="T22" s="41"/>
      <c r="U22" s="41"/>
      <c r="V22" s="41"/>
      <c r="W22" s="41"/>
      <c r="X22" s="88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7" t="s">
        <v>27</v>
      </c>
      <c r="D24" s="108"/>
      <c r="E24" s="108"/>
      <c r="F24" s="108"/>
      <c r="G24" s="108"/>
      <c r="H24" s="108"/>
      <c r="I24" s="109"/>
      <c r="J24" s="33"/>
      <c r="K24" s="107" t="s">
        <v>28</v>
      </c>
      <c r="L24" s="108"/>
      <c r="M24" s="108"/>
      <c r="N24" s="108"/>
      <c r="O24" s="108"/>
      <c r="P24" s="108"/>
      <c r="Q24" s="109"/>
      <c r="R24" s="33"/>
      <c r="S24" s="107" t="s">
        <v>29</v>
      </c>
      <c r="T24" s="108"/>
      <c r="U24" s="108"/>
      <c r="V24" s="108"/>
      <c r="W24" s="108"/>
      <c r="X24" s="108"/>
      <c r="Y24" s="109"/>
      <c r="Z24" s="9"/>
    </row>
    <row r="25" spans="2:26" x14ac:dyDescent="0.3">
      <c r="B25" s="12"/>
      <c r="C25" s="34" t="s">
        <v>33</v>
      </c>
      <c r="D25" s="35" t="s">
        <v>34</v>
      </c>
      <c r="E25" s="35" t="s">
        <v>35</v>
      </c>
      <c r="F25" s="35" t="s">
        <v>36</v>
      </c>
      <c r="G25" s="35" t="s">
        <v>37</v>
      </c>
      <c r="H25" s="35" t="s">
        <v>0</v>
      </c>
      <c r="I25" s="36" t="s">
        <v>38</v>
      </c>
      <c r="J25" s="4"/>
      <c r="K25" s="34" t="s">
        <v>33</v>
      </c>
      <c r="L25" s="35" t="s">
        <v>34</v>
      </c>
      <c r="M25" s="35" t="s">
        <v>35</v>
      </c>
      <c r="N25" s="35" t="s">
        <v>36</v>
      </c>
      <c r="O25" s="35" t="s">
        <v>37</v>
      </c>
      <c r="P25" s="35" t="s">
        <v>0</v>
      </c>
      <c r="Q25" s="36" t="s">
        <v>38</v>
      </c>
      <c r="R25" s="4"/>
      <c r="S25" s="34" t="s">
        <v>33</v>
      </c>
      <c r="T25" s="35" t="s">
        <v>34</v>
      </c>
      <c r="U25" s="35" t="s">
        <v>35</v>
      </c>
      <c r="V25" s="35" t="s">
        <v>36</v>
      </c>
      <c r="W25" s="35" t="s">
        <v>37</v>
      </c>
      <c r="X25" s="35" t="s">
        <v>0</v>
      </c>
      <c r="Y25" s="36" t="s">
        <v>38</v>
      </c>
      <c r="Z25" s="9"/>
    </row>
    <row r="26" spans="2:26" x14ac:dyDescent="0.3">
      <c r="B26" s="12"/>
      <c r="C26" s="38"/>
      <c r="D26" s="39"/>
      <c r="E26" s="39"/>
      <c r="F26" s="39"/>
      <c r="G26" s="39">
        <v>44743</v>
      </c>
      <c r="H26" s="89">
        <f>+G26+1</f>
        <v>44744</v>
      </c>
      <c r="I26" s="87">
        <f>H26+1</f>
        <v>44745</v>
      </c>
      <c r="J26" s="37"/>
      <c r="K26" s="38">
        <v>44774</v>
      </c>
      <c r="L26" s="39">
        <f>K26+1</f>
        <v>44775</v>
      </c>
      <c r="M26" s="39">
        <f t="shared" ref="M26" si="22">L26+1</f>
        <v>44776</v>
      </c>
      <c r="N26" s="39">
        <f t="shared" ref="N26" si="23">M26+1</f>
        <v>44777</v>
      </c>
      <c r="O26" s="39">
        <f t="shared" ref="O26" si="24">N26+1</f>
        <v>44778</v>
      </c>
      <c r="P26" s="89">
        <f t="shared" ref="P26" si="25">O26+1</f>
        <v>44779</v>
      </c>
      <c r="Q26" s="87">
        <f>P26+1</f>
        <v>44780</v>
      </c>
      <c r="R26" s="37"/>
      <c r="S26" s="38"/>
      <c r="T26" s="39"/>
      <c r="U26" s="39"/>
      <c r="V26" s="39">
        <v>44805</v>
      </c>
      <c r="W26" s="39">
        <f t="shared" ref="W26:Y26" si="26">V26+1</f>
        <v>44806</v>
      </c>
      <c r="X26" s="89">
        <f t="shared" si="26"/>
        <v>44807</v>
      </c>
      <c r="Y26" s="87">
        <f t="shared" si="26"/>
        <v>44808</v>
      </c>
      <c r="Z26" s="9"/>
    </row>
    <row r="27" spans="2:26" x14ac:dyDescent="0.3">
      <c r="B27" s="12"/>
      <c r="C27" s="38">
        <f>+I26+1</f>
        <v>44746</v>
      </c>
      <c r="D27" s="39">
        <f>C27+1</f>
        <v>44747</v>
      </c>
      <c r="E27" s="39">
        <f t="shared" ref="E27:G27" si="27">D27+1</f>
        <v>44748</v>
      </c>
      <c r="F27" s="39">
        <f t="shared" si="27"/>
        <v>44749</v>
      </c>
      <c r="G27" s="39">
        <f t="shared" si="27"/>
        <v>44750</v>
      </c>
      <c r="H27" s="89">
        <f t="shared" ref="H27" si="28">G27+1</f>
        <v>44751</v>
      </c>
      <c r="I27" s="87">
        <f t="shared" ref="I27:I29" si="29">H27+1</f>
        <v>44752</v>
      </c>
      <c r="J27" s="37"/>
      <c r="K27" s="38">
        <f>+Q26+1</f>
        <v>44781</v>
      </c>
      <c r="L27" s="39">
        <f>K27+1</f>
        <v>44782</v>
      </c>
      <c r="M27" s="39">
        <f t="shared" ref="M27:P27" si="30">L27+1</f>
        <v>44783</v>
      </c>
      <c r="N27" s="39">
        <f t="shared" si="30"/>
        <v>44784</v>
      </c>
      <c r="O27" s="39">
        <f t="shared" si="30"/>
        <v>44785</v>
      </c>
      <c r="P27" s="89">
        <f t="shared" si="30"/>
        <v>44786</v>
      </c>
      <c r="Q27" s="87">
        <f>P27+1</f>
        <v>44787</v>
      </c>
      <c r="R27" s="37"/>
      <c r="S27" s="38">
        <f>+Y26+1</f>
        <v>44809</v>
      </c>
      <c r="T27" s="39">
        <f t="shared" ref="T27:U27" si="31">S27+1</f>
        <v>44810</v>
      </c>
      <c r="U27" s="39">
        <f t="shared" si="31"/>
        <v>44811</v>
      </c>
      <c r="V27" s="39">
        <f t="shared" ref="V27:X27" si="32">U27+1</f>
        <v>44812</v>
      </c>
      <c r="W27" s="39">
        <f t="shared" si="32"/>
        <v>44813</v>
      </c>
      <c r="X27" s="89">
        <f t="shared" si="32"/>
        <v>44814</v>
      </c>
      <c r="Y27" s="87">
        <f t="shared" ref="Y27" si="33">X27+1</f>
        <v>44815</v>
      </c>
      <c r="Z27" s="9"/>
    </row>
    <row r="28" spans="2:26" x14ac:dyDescent="0.3">
      <c r="B28" s="12"/>
      <c r="C28" s="38">
        <f>+I27+1</f>
        <v>44753</v>
      </c>
      <c r="D28" s="39">
        <f t="shared" ref="D28:G30" si="34">C28+1</f>
        <v>44754</v>
      </c>
      <c r="E28" s="39">
        <f t="shared" si="34"/>
        <v>44755</v>
      </c>
      <c r="F28" s="39">
        <f t="shared" si="34"/>
        <v>44756</v>
      </c>
      <c r="G28" s="39">
        <f t="shared" si="34"/>
        <v>44757</v>
      </c>
      <c r="H28" s="89">
        <f t="shared" ref="H28" si="35">G28+1</f>
        <v>44758</v>
      </c>
      <c r="I28" s="87">
        <f t="shared" si="29"/>
        <v>44759</v>
      </c>
      <c r="J28" s="37"/>
      <c r="K28" s="38">
        <f t="shared" ref="K28:K30" si="36">+Q27+1</f>
        <v>44788</v>
      </c>
      <c r="L28" s="39">
        <f t="shared" ref="L28:Q30" si="37">K28+1</f>
        <v>44789</v>
      </c>
      <c r="M28" s="39">
        <f t="shared" si="37"/>
        <v>44790</v>
      </c>
      <c r="N28" s="39">
        <f t="shared" si="37"/>
        <v>44791</v>
      </c>
      <c r="O28" s="39">
        <f t="shared" si="37"/>
        <v>44792</v>
      </c>
      <c r="P28" s="89">
        <f t="shared" si="37"/>
        <v>44793</v>
      </c>
      <c r="Q28" s="87">
        <f t="shared" si="37"/>
        <v>44794</v>
      </c>
      <c r="R28" s="37"/>
      <c r="S28" s="38">
        <f t="shared" ref="S28:S30" si="38">+Y27+1</f>
        <v>44816</v>
      </c>
      <c r="T28" s="39">
        <f t="shared" ref="T28:U28" si="39">S28+1</f>
        <v>44817</v>
      </c>
      <c r="U28" s="39">
        <f t="shared" si="39"/>
        <v>44818</v>
      </c>
      <c r="V28" s="39">
        <f t="shared" ref="V28:X28" si="40">U28+1</f>
        <v>44819</v>
      </c>
      <c r="W28" s="39">
        <f t="shared" si="40"/>
        <v>44820</v>
      </c>
      <c r="X28" s="89">
        <f t="shared" si="40"/>
        <v>44821</v>
      </c>
      <c r="Y28" s="87">
        <f t="shared" ref="Y28" si="41">X28+1</f>
        <v>44822</v>
      </c>
      <c r="Z28" s="9"/>
    </row>
    <row r="29" spans="2:26" x14ac:dyDescent="0.3">
      <c r="B29" s="12"/>
      <c r="C29" s="38">
        <f t="shared" ref="C29:C30" si="42">+I28+1</f>
        <v>44760</v>
      </c>
      <c r="D29" s="39">
        <f t="shared" si="34"/>
        <v>44761</v>
      </c>
      <c r="E29" s="39">
        <f t="shared" si="34"/>
        <v>44762</v>
      </c>
      <c r="F29" s="39">
        <f t="shared" si="34"/>
        <v>44763</v>
      </c>
      <c r="G29" s="39">
        <f t="shared" si="34"/>
        <v>44764</v>
      </c>
      <c r="H29" s="89">
        <f t="shared" ref="H29" si="43">G29+1</f>
        <v>44765</v>
      </c>
      <c r="I29" s="87">
        <f t="shared" si="29"/>
        <v>44766</v>
      </c>
      <c r="J29" s="37"/>
      <c r="K29" s="38">
        <f t="shared" si="36"/>
        <v>44795</v>
      </c>
      <c r="L29" s="39">
        <f t="shared" si="37"/>
        <v>44796</v>
      </c>
      <c r="M29" s="39">
        <f t="shared" si="37"/>
        <v>44797</v>
      </c>
      <c r="N29" s="39">
        <f t="shared" si="37"/>
        <v>44798</v>
      </c>
      <c r="O29" s="39">
        <f t="shared" si="37"/>
        <v>44799</v>
      </c>
      <c r="P29" s="89">
        <f t="shared" si="37"/>
        <v>44800</v>
      </c>
      <c r="Q29" s="87">
        <f t="shared" si="37"/>
        <v>44801</v>
      </c>
      <c r="R29" s="37"/>
      <c r="S29" s="38">
        <f t="shared" si="38"/>
        <v>44823</v>
      </c>
      <c r="T29" s="39">
        <f t="shared" ref="T29:W30" si="44">S29+1</f>
        <v>44824</v>
      </c>
      <c r="U29" s="39">
        <f t="shared" si="44"/>
        <v>44825</v>
      </c>
      <c r="V29" s="39">
        <f t="shared" ref="V29:X29" si="45">U29+1</f>
        <v>44826</v>
      </c>
      <c r="W29" s="39">
        <f t="shared" si="45"/>
        <v>44827</v>
      </c>
      <c r="X29" s="89">
        <f t="shared" si="45"/>
        <v>44828</v>
      </c>
      <c r="Y29" s="87">
        <f t="shared" ref="Y29" si="46">X29+1</f>
        <v>44829</v>
      </c>
      <c r="Z29" s="9"/>
    </row>
    <row r="30" spans="2:26" x14ac:dyDescent="0.3">
      <c r="B30" s="12"/>
      <c r="C30" s="38">
        <f t="shared" si="42"/>
        <v>44767</v>
      </c>
      <c r="D30" s="39">
        <f t="shared" si="34"/>
        <v>44768</v>
      </c>
      <c r="E30" s="39">
        <f t="shared" si="34"/>
        <v>44769</v>
      </c>
      <c r="F30" s="39">
        <f t="shared" si="34"/>
        <v>44770</v>
      </c>
      <c r="G30" s="39">
        <f t="shared" si="34"/>
        <v>44771</v>
      </c>
      <c r="H30" s="89">
        <f t="shared" ref="H30" si="47">G30+1</f>
        <v>44772</v>
      </c>
      <c r="I30" s="87">
        <f>+H30+1</f>
        <v>44773</v>
      </c>
      <c r="J30" s="37"/>
      <c r="K30" s="38">
        <f t="shared" si="36"/>
        <v>44802</v>
      </c>
      <c r="L30" s="39">
        <f t="shared" si="37"/>
        <v>44803</v>
      </c>
      <c r="M30" s="39">
        <f t="shared" si="37"/>
        <v>44804</v>
      </c>
      <c r="N30" s="39"/>
      <c r="O30" s="39"/>
      <c r="P30" s="89"/>
      <c r="Q30" s="87"/>
      <c r="R30" s="37"/>
      <c r="S30" s="38">
        <f t="shared" si="38"/>
        <v>44830</v>
      </c>
      <c r="T30" s="39">
        <f t="shared" si="44"/>
        <v>44831</v>
      </c>
      <c r="U30" s="39">
        <f t="shared" si="44"/>
        <v>44832</v>
      </c>
      <c r="V30" s="39">
        <f t="shared" si="44"/>
        <v>44833</v>
      </c>
      <c r="W30" s="39">
        <f t="shared" si="44"/>
        <v>44834</v>
      </c>
      <c r="X30" s="89"/>
      <c r="Y30" s="87"/>
      <c r="Z30" s="9"/>
    </row>
    <row r="31" spans="2:26" x14ac:dyDescent="0.3">
      <c r="B31" s="12"/>
      <c r="C31" s="40"/>
      <c r="D31" s="41"/>
      <c r="E31" s="41"/>
      <c r="F31" s="41"/>
      <c r="G31" s="41"/>
      <c r="H31" s="88"/>
      <c r="I31" s="42"/>
      <c r="J31" s="37"/>
      <c r="K31" s="40"/>
      <c r="L31" s="41"/>
      <c r="M31" s="41"/>
      <c r="N31" s="41"/>
      <c r="O31" s="41"/>
      <c r="P31" s="88"/>
      <c r="Q31" s="42"/>
      <c r="R31" s="37"/>
      <c r="S31" s="40"/>
      <c r="T31" s="41"/>
      <c r="U31" s="41"/>
      <c r="V31" s="41"/>
      <c r="W31" s="41"/>
      <c r="X31" s="88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7" t="s">
        <v>30</v>
      </c>
      <c r="D33" s="108"/>
      <c r="E33" s="108"/>
      <c r="F33" s="108"/>
      <c r="G33" s="108"/>
      <c r="H33" s="108"/>
      <c r="I33" s="109"/>
      <c r="J33" s="32"/>
      <c r="K33" s="107" t="s">
        <v>31</v>
      </c>
      <c r="L33" s="108"/>
      <c r="M33" s="108"/>
      <c r="N33" s="108"/>
      <c r="O33" s="108"/>
      <c r="P33" s="108"/>
      <c r="Q33" s="109"/>
      <c r="R33" s="32"/>
      <c r="S33" s="107" t="s">
        <v>32</v>
      </c>
      <c r="T33" s="108"/>
      <c r="U33" s="108"/>
      <c r="V33" s="108"/>
      <c r="W33" s="108"/>
      <c r="X33" s="108"/>
      <c r="Y33" s="109"/>
      <c r="Z33" s="9"/>
    </row>
    <row r="34" spans="2:26" x14ac:dyDescent="0.3">
      <c r="B34" s="12"/>
      <c r="C34" s="34" t="s">
        <v>33</v>
      </c>
      <c r="D34" s="35" t="s">
        <v>34</v>
      </c>
      <c r="E34" s="35" t="s">
        <v>35</v>
      </c>
      <c r="F34" s="35" t="s">
        <v>36</v>
      </c>
      <c r="G34" s="35" t="s">
        <v>37</v>
      </c>
      <c r="H34" s="35" t="s">
        <v>0</v>
      </c>
      <c r="I34" s="36" t="s">
        <v>38</v>
      </c>
      <c r="J34" s="4"/>
      <c r="K34" s="34" t="s">
        <v>33</v>
      </c>
      <c r="L34" s="35" t="s">
        <v>34</v>
      </c>
      <c r="M34" s="35" t="s">
        <v>35</v>
      </c>
      <c r="N34" s="35" t="s">
        <v>36</v>
      </c>
      <c r="O34" s="35" t="s">
        <v>37</v>
      </c>
      <c r="P34" s="35" t="s">
        <v>0</v>
      </c>
      <c r="Q34" s="36" t="s">
        <v>38</v>
      </c>
      <c r="R34" s="4"/>
      <c r="S34" s="34" t="s">
        <v>33</v>
      </c>
      <c r="T34" s="35" t="s">
        <v>34</v>
      </c>
      <c r="U34" s="35" t="s">
        <v>35</v>
      </c>
      <c r="V34" s="35" t="s">
        <v>36</v>
      </c>
      <c r="W34" s="35" t="s">
        <v>37</v>
      </c>
      <c r="X34" s="35" t="s">
        <v>0</v>
      </c>
      <c r="Y34" s="36" t="s">
        <v>38</v>
      </c>
      <c r="Z34" s="9"/>
    </row>
    <row r="35" spans="2:26" x14ac:dyDescent="0.3">
      <c r="B35" s="12"/>
      <c r="C35" s="38"/>
      <c r="D35" s="39"/>
      <c r="E35" s="39"/>
      <c r="F35" s="39"/>
      <c r="G35" s="39"/>
      <c r="H35" s="89">
        <v>44835</v>
      </c>
      <c r="I35" s="87">
        <f>H35+1</f>
        <v>44836</v>
      </c>
      <c r="J35" s="37"/>
      <c r="K35" s="38"/>
      <c r="L35" s="39">
        <v>44866</v>
      </c>
      <c r="M35" s="39">
        <f t="shared" ref="M35:P35" si="48">L35+1</f>
        <v>44867</v>
      </c>
      <c r="N35" s="39">
        <f t="shared" si="48"/>
        <v>44868</v>
      </c>
      <c r="O35" s="39">
        <f t="shared" si="48"/>
        <v>44869</v>
      </c>
      <c r="P35" s="89">
        <f t="shared" si="48"/>
        <v>44870</v>
      </c>
      <c r="Q35" s="87">
        <f>P35+1</f>
        <v>44871</v>
      </c>
      <c r="R35" s="37"/>
      <c r="S35" s="38"/>
      <c r="T35" s="39"/>
      <c r="U35" s="39"/>
      <c r="V35" s="39">
        <v>44896</v>
      </c>
      <c r="W35" s="39">
        <f t="shared" ref="W35:X35" si="49">V35+1</f>
        <v>44897</v>
      </c>
      <c r="X35" s="89">
        <f t="shared" si="49"/>
        <v>44898</v>
      </c>
      <c r="Y35" s="87">
        <f>X35+1</f>
        <v>44899</v>
      </c>
      <c r="Z35" s="9"/>
    </row>
    <row r="36" spans="2:26" x14ac:dyDescent="0.3">
      <c r="B36" s="12"/>
      <c r="C36" s="38">
        <f>+I35+1</f>
        <v>44837</v>
      </c>
      <c r="D36" s="39">
        <f>C36+1</f>
        <v>44838</v>
      </c>
      <c r="E36" s="39">
        <f t="shared" ref="E36:H36" si="50">D36+1</f>
        <v>44839</v>
      </c>
      <c r="F36" s="39">
        <f t="shared" si="50"/>
        <v>44840</v>
      </c>
      <c r="G36" s="39">
        <f t="shared" si="50"/>
        <v>44841</v>
      </c>
      <c r="H36" s="89">
        <f t="shared" si="50"/>
        <v>44842</v>
      </c>
      <c r="I36" s="87">
        <f t="shared" ref="I36:I38" si="51">H36+1</f>
        <v>44843</v>
      </c>
      <c r="J36" s="37"/>
      <c r="K36" s="38">
        <f>+K35+7</f>
        <v>7</v>
      </c>
      <c r="L36" s="39">
        <f t="shared" ref="L36:Q39" si="52">K36+1</f>
        <v>8</v>
      </c>
      <c r="M36" s="39">
        <f t="shared" si="52"/>
        <v>9</v>
      </c>
      <c r="N36" s="39">
        <f t="shared" si="52"/>
        <v>10</v>
      </c>
      <c r="O36" s="39">
        <f t="shared" si="52"/>
        <v>11</v>
      </c>
      <c r="P36" s="89">
        <f t="shared" si="52"/>
        <v>12</v>
      </c>
      <c r="Q36" s="87">
        <f t="shared" si="52"/>
        <v>13</v>
      </c>
      <c r="R36" s="37"/>
      <c r="S36" s="38">
        <f>+Y35+1</f>
        <v>44900</v>
      </c>
      <c r="T36" s="39">
        <f t="shared" ref="T36:V36" si="53">S36+1</f>
        <v>44901</v>
      </c>
      <c r="U36" s="39">
        <f t="shared" si="53"/>
        <v>44902</v>
      </c>
      <c r="V36" s="39">
        <f t="shared" si="53"/>
        <v>44903</v>
      </c>
      <c r="W36" s="39">
        <f t="shared" ref="W36:X36" si="54">V36+1</f>
        <v>44904</v>
      </c>
      <c r="X36" s="89">
        <f t="shared" si="54"/>
        <v>44905</v>
      </c>
      <c r="Y36" s="87">
        <f t="shared" ref="Y36" si="55">X36+1</f>
        <v>44906</v>
      </c>
      <c r="Z36" s="9"/>
    </row>
    <row r="37" spans="2:26" x14ac:dyDescent="0.3">
      <c r="B37" s="12"/>
      <c r="C37" s="38">
        <f>+C36+7</f>
        <v>44844</v>
      </c>
      <c r="D37" s="39">
        <f t="shared" ref="D37:H39" si="56">C37+1</f>
        <v>44845</v>
      </c>
      <c r="E37" s="39">
        <f t="shared" si="56"/>
        <v>44846</v>
      </c>
      <c r="F37" s="39">
        <f t="shared" si="56"/>
        <v>44847</v>
      </c>
      <c r="G37" s="39">
        <f t="shared" si="56"/>
        <v>44848</v>
      </c>
      <c r="H37" s="89">
        <f t="shared" si="56"/>
        <v>44849</v>
      </c>
      <c r="I37" s="87">
        <f t="shared" si="51"/>
        <v>44850</v>
      </c>
      <c r="J37" s="37"/>
      <c r="K37" s="38">
        <f t="shared" ref="K37:K39" si="57">+K36+7</f>
        <v>14</v>
      </c>
      <c r="L37" s="39">
        <f t="shared" si="52"/>
        <v>15</v>
      </c>
      <c r="M37" s="39">
        <f t="shared" si="52"/>
        <v>16</v>
      </c>
      <c r="N37" s="39">
        <f t="shared" si="52"/>
        <v>17</v>
      </c>
      <c r="O37" s="39">
        <f t="shared" si="52"/>
        <v>18</v>
      </c>
      <c r="P37" s="89">
        <f t="shared" si="52"/>
        <v>19</v>
      </c>
      <c r="Q37" s="87">
        <f t="shared" si="52"/>
        <v>20</v>
      </c>
      <c r="R37" s="37"/>
      <c r="S37" s="38">
        <f t="shared" ref="S37:S39" si="58">+S36+7</f>
        <v>44907</v>
      </c>
      <c r="T37" s="39">
        <f t="shared" ref="T37:V37" si="59">S37+1</f>
        <v>44908</v>
      </c>
      <c r="U37" s="39">
        <f t="shared" si="59"/>
        <v>44909</v>
      </c>
      <c r="V37" s="39">
        <f t="shared" si="59"/>
        <v>44910</v>
      </c>
      <c r="W37" s="39">
        <f t="shared" ref="W37:X37" si="60">V37+1</f>
        <v>44911</v>
      </c>
      <c r="X37" s="89">
        <f t="shared" si="60"/>
        <v>44912</v>
      </c>
      <c r="Y37" s="87">
        <f t="shared" ref="Y37" si="61">X37+1</f>
        <v>44913</v>
      </c>
      <c r="Z37" s="9"/>
    </row>
    <row r="38" spans="2:26" x14ac:dyDescent="0.3">
      <c r="B38" s="12"/>
      <c r="C38" s="38">
        <f t="shared" ref="C38:C39" si="62">+C37+7</f>
        <v>44851</v>
      </c>
      <c r="D38" s="39">
        <f t="shared" si="56"/>
        <v>44852</v>
      </c>
      <c r="E38" s="39">
        <f t="shared" si="56"/>
        <v>44853</v>
      </c>
      <c r="F38" s="39">
        <f t="shared" si="56"/>
        <v>44854</v>
      </c>
      <c r="G38" s="39">
        <f t="shared" si="56"/>
        <v>44855</v>
      </c>
      <c r="H38" s="89">
        <f t="shared" si="56"/>
        <v>44856</v>
      </c>
      <c r="I38" s="87">
        <f t="shared" si="51"/>
        <v>44857</v>
      </c>
      <c r="J38" s="37"/>
      <c r="K38" s="38">
        <f t="shared" si="57"/>
        <v>21</v>
      </c>
      <c r="L38" s="39">
        <f t="shared" si="52"/>
        <v>22</v>
      </c>
      <c r="M38" s="39">
        <f t="shared" si="52"/>
        <v>23</v>
      </c>
      <c r="N38" s="39">
        <f t="shared" si="52"/>
        <v>24</v>
      </c>
      <c r="O38" s="39">
        <f t="shared" si="52"/>
        <v>25</v>
      </c>
      <c r="P38" s="89">
        <f t="shared" si="52"/>
        <v>26</v>
      </c>
      <c r="Q38" s="87">
        <f t="shared" si="52"/>
        <v>27</v>
      </c>
      <c r="R38" s="37"/>
      <c r="S38" s="38">
        <f t="shared" si="58"/>
        <v>44914</v>
      </c>
      <c r="T38" s="39">
        <f t="shared" ref="T38:V39" si="63">S38+1</f>
        <v>44915</v>
      </c>
      <c r="U38" s="39">
        <f t="shared" si="63"/>
        <v>44916</v>
      </c>
      <c r="V38" s="39">
        <f t="shared" si="63"/>
        <v>44917</v>
      </c>
      <c r="W38" s="39">
        <f t="shared" ref="W38:X38" si="64">V38+1</f>
        <v>44918</v>
      </c>
      <c r="X38" s="89">
        <f t="shared" si="64"/>
        <v>44919</v>
      </c>
      <c r="Y38" s="87">
        <f t="shared" ref="Y38" si="65">X38+1</f>
        <v>44920</v>
      </c>
      <c r="Z38" s="9"/>
    </row>
    <row r="39" spans="2:26" x14ac:dyDescent="0.3">
      <c r="B39" s="12"/>
      <c r="C39" s="38">
        <f t="shared" si="62"/>
        <v>44858</v>
      </c>
      <c r="D39" s="39">
        <f t="shared" si="56"/>
        <v>44859</v>
      </c>
      <c r="E39" s="39">
        <f t="shared" si="56"/>
        <v>44860</v>
      </c>
      <c r="F39" s="39">
        <f t="shared" si="56"/>
        <v>44861</v>
      </c>
      <c r="G39" s="39">
        <f t="shared" si="56"/>
        <v>44862</v>
      </c>
      <c r="H39" s="89">
        <f t="shared" si="56"/>
        <v>44863</v>
      </c>
      <c r="I39" s="87">
        <f>H39+1</f>
        <v>44864</v>
      </c>
      <c r="J39" s="37"/>
      <c r="K39" s="38">
        <f t="shared" si="57"/>
        <v>28</v>
      </c>
      <c r="L39" s="39">
        <f t="shared" si="52"/>
        <v>29</v>
      </c>
      <c r="M39" s="39">
        <f t="shared" si="52"/>
        <v>30</v>
      </c>
      <c r="N39" s="39"/>
      <c r="O39" s="39"/>
      <c r="P39" s="89"/>
      <c r="Q39" s="87"/>
      <c r="R39" s="37"/>
      <c r="S39" s="38">
        <f t="shared" si="58"/>
        <v>44921</v>
      </c>
      <c r="T39" s="39">
        <f t="shared" si="63"/>
        <v>44922</v>
      </c>
      <c r="U39" s="39">
        <f t="shared" si="63"/>
        <v>44923</v>
      </c>
      <c r="V39" s="39">
        <f t="shared" si="63"/>
        <v>44924</v>
      </c>
      <c r="W39" s="39">
        <f t="shared" ref="W39:X39" si="66">V39+1</f>
        <v>44925</v>
      </c>
      <c r="X39" s="89">
        <f t="shared" si="66"/>
        <v>44926</v>
      </c>
      <c r="Y39" s="87"/>
      <c r="Z39" s="9"/>
    </row>
    <row r="40" spans="2:26" x14ac:dyDescent="0.3">
      <c r="B40" s="12"/>
      <c r="C40" s="40">
        <f>+C39+7</f>
        <v>44865</v>
      </c>
      <c r="D40" s="41"/>
      <c r="E40" s="41"/>
      <c r="F40" s="41"/>
      <c r="G40" s="41"/>
      <c r="H40" s="88"/>
      <c r="I40" s="42"/>
      <c r="J40" s="37"/>
      <c r="K40" s="40"/>
      <c r="L40" s="41"/>
      <c r="M40" s="41"/>
      <c r="N40" s="41"/>
      <c r="O40" s="41"/>
      <c r="P40" s="88"/>
      <c r="Q40" s="42"/>
      <c r="R40" s="37"/>
      <c r="S40" s="40"/>
      <c r="T40" s="41"/>
      <c r="U40" s="41"/>
      <c r="V40" s="41"/>
      <c r="W40" s="41"/>
      <c r="X40" s="88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2">
        <f>IF('3. Festivos'!B4="","",'3. Festivos'!B4)</f>
        <v>44562</v>
      </c>
      <c r="D43" s="102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2">
        <f>IF('3. Festivos'!B18="","",'3. Festivos'!B18)</f>
        <v>44696</v>
      </c>
      <c r="O43" s="102"/>
      <c r="P43" s="54" t="str">
        <f>IF('3. Festivos'!C18="","",'3. Festivos'!C18)</f>
        <v>Comunión de Álvaro</v>
      </c>
      <c r="Q43" s="90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2">
        <f>IF('3. Festivos'!B5="","",'3. Festivos'!B5)</f>
        <v>44567</v>
      </c>
      <c r="D44" s="102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102">
        <f>IF('3. Festivos'!B19="","",'3. Festivos'!B19)</f>
        <v>44752</v>
      </c>
      <c r="O44" s="102"/>
      <c r="P44" s="54" t="str">
        <f>IF('3. Festivos'!C19="","",'3. Festivos'!C19)</f>
        <v>Aniversario de boda</v>
      </c>
      <c r="Q44" s="91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2">
        <f>IF('3. Festivos'!B6="","",'3. Festivos'!B6)</f>
        <v>44665</v>
      </c>
      <c r="D45" s="102"/>
      <c r="E45" s="54" t="str">
        <f>IF('3. Festivos'!C6="","",'3. Festivos'!C6)</f>
        <v>Jueves Santo</v>
      </c>
      <c r="F45" s="54"/>
      <c r="G45" s="23"/>
      <c r="H45" s="23"/>
      <c r="I45" s="23"/>
      <c r="J45" s="23"/>
      <c r="K45" s="23"/>
      <c r="L45" s="23"/>
      <c r="M45" s="23"/>
      <c r="N45" s="102">
        <f>IF('3. Festivos'!B20="","",'3. Festivos'!B20)</f>
        <v>44794</v>
      </c>
      <c r="O45" s="102"/>
      <c r="P45" s="54" t="str">
        <f>IF('3. Festivos'!C20="","",'3. Festivos'!C20)</f>
        <v>Cumple de mamá</v>
      </c>
      <c r="Q45" s="91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2">
        <f>IF('3. Festivos'!B7="","",'3. Festivos'!B7)</f>
        <v>44666</v>
      </c>
      <c r="D46" s="102"/>
      <c r="E46" s="54" t="str">
        <f>IF('3. Festivos'!C7="","",'3. Festivos'!C7)</f>
        <v>Viernes Santo</v>
      </c>
      <c r="F46" s="54"/>
      <c r="G46" s="23"/>
      <c r="H46" s="23"/>
      <c r="I46" s="23"/>
      <c r="J46" s="23"/>
      <c r="K46" s="23"/>
      <c r="L46" s="23"/>
      <c r="M46" s="23"/>
      <c r="N46" s="102">
        <f>IF('3. Festivos'!B21="","",'3. Festivos'!B21)</f>
        <v>44828</v>
      </c>
      <c r="O46" s="102"/>
      <c r="P46" s="54" t="str">
        <f>IF('3. Festivos'!C21="","",'3. Festivos'!C21)</f>
        <v>Boda de Ana y Luís</v>
      </c>
      <c r="Q46" s="91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2">
        <f>IF('3. Festivos'!B8="","",'3. Festivos'!B8)</f>
        <v>44674</v>
      </c>
      <c r="D47" s="102"/>
      <c r="E47" s="54" t="str">
        <f>IF('3. Festivos'!C8="","",'3. Festivos'!C8)</f>
        <v>Día de Castilla y León</v>
      </c>
      <c r="F47" s="54"/>
      <c r="G47" s="23"/>
      <c r="H47" s="23"/>
      <c r="I47" s="23"/>
      <c r="J47" s="23"/>
      <c r="K47" s="23"/>
      <c r="L47" s="23"/>
      <c r="M47" s="23"/>
      <c r="N47" s="102" t="str">
        <f>IF('3. Festivos'!B22="","",'3. Festivos'!B22)</f>
        <v/>
      </c>
      <c r="O47" s="102"/>
      <c r="P47" s="54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2">
        <f>IF('3. Festivos'!B9="","",'3. Festivos'!B9)</f>
        <v>44683</v>
      </c>
      <c r="D48" s="102"/>
      <c r="E48" s="54" t="str">
        <f>IF('3. Festivos'!C9="","",'3. Festivos'!C9)</f>
        <v>Día del Trabajo (trasladado)</v>
      </c>
      <c r="F48" s="54"/>
      <c r="G48" s="27"/>
      <c r="H48" s="27"/>
      <c r="I48" s="27"/>
      <c r="J48" s="27"/>
      <c r="K48" s="27"/>
      <c r="L48" s="27"/>
      <c r="M48" s="27"/>
      <c r="N48" s="102" t="str">
        <f>IF('3. Festivos'!B23="","",'3. Festivos'!B23)</f>
        <v/>
      </c>
      <c r="O48" s="102"/>
      <c r="P48" s="54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2">
        <f>IF('3. Festivos'!B10="","",'3. Festivos'!B10)</f>
        <v>44694</v>
      </c>
      <c r="D49" s="102"/>
      <c r="E49" s="54" t="str">
        <f>IF('3. Festivos'!C10="","",'3. Festivos'!C10)</f>
        <v>San Pedro Regalado</v>
      </c>
      <c r="F49" s="54"/>
      <c r="G49" s="27"/>
      <c r="H49" s="27"/>
      <c r="I49" s="27"/>
      <c r="J49" s="27"/>
      <c r="K49" s="27"/>
      <c r="L49" s="27"/>
      <c r="M49" s="27"/>
      <c r="N49" s="102" t="str">
        <f>IF('3. Festivos'!B24="","",'3. Festivos'!B24)</f>
        <v/>
      </c>
      <c r="O49" s="102"/>
      <c r="P49" s="54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2">
        <f>IF('3. Festivos'!B11="","",'3. Festivos'!B11)</f>
        <v>44788</v>
      </c>
      <c r="D50" s="102"/>
      <c r="E50" s="54" t="str">
        <f>IF('3. Festivos'!C11="","",'3. Festivos'!C11)</f>
        <v>Asunción de la Virgen</v>
      </c>
      <c r="F50" s="54"/>
      <c r="G50" s="27"/>
      <c r="H50" s="27"/>
      <c r="I50" s="27"/>
      <c r="J50" s="27"/>
      <c r="K50" s="27"/>
      <c r="L50" s="27"/>
      <c r="M50" s="27"/>
      <c r="N50" s="102" t="str">
        <f>IF('3. Festivos'!B25="","",'3. Festivos'!B25)</f>
        <v/>
      </c>
      <c r="O50" s="102"/>
      <c r="P50" s="54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2">
        <f>IF('3. Festivos'!B12="","",'3. Festivos'!B12)</f>
        <v>44812</v>
      </c>
      <c r="D51" s="102"/>
      <c r="E51" s="54" t="str">
        <f>IF('3. Festivos'!C12="","",'3. Festivos'!C12)</f>
        <v>Nuestra Señora de Lorenzo</v>
      </c>
      <c r="F51" s="54"/>
      <c r="G51" s="27"/>
      <c r="H51" s="27"/>
      <c r="I51" s="27"/>
      <c r="J51" s="58"/>
      <c r="K51" s="58"/>
      <c r="L51" s="58"/>
      <c r="M51" s="27"/>
      <c r="N51" s="102" t="str">
        <f>IF('3. Festivos'!B26="","",'3. Festivos'!B26)</f>
        <v/>
      </c>
      <c r="O51" s="102"/>
      <c r="P51" s="54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2">
        <f>IF('3. Festivos'!B13="","",'3. Festivos'!B13)</f>
        <v>44846</v>
      </c>
      <c r="D52" s="102"/>
      <c r="E52" s="54" t="str">
        <f>IF('3. Festivos'!C13="","",'3. Festivos'!C13)</f>
        <v>Fiesta Nacional de España</v>
      </c>
      <c r="F52" s="54"/>
      <c r="G52" s="27"/>
      <c r="H52" s="27"/>
      <c r="I52" s="27"/>
      <c r="J52" s="58"/>
      <c r="K52" s="58"/>
      <c r="L52" s="58"/>
      <c r="M52" s="27"/>
      <c r="N52" s="102" t="str">
        <f>IF('3. Festivos'!B27="","",'3. Festivos'!B27)</f>
        <v/>
      </c>
      <c r="O52" s="102"/>
      <c r="P52" s="54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2">
        <f>IF('3. Festivos'!B14="","",'3. Festivos'!B14)</f>
        <v>44866</v>
      </c>
      <c r="D53" s="102"/>
      <c r="E53" s="54" t="str">
        <f>IF('3. Festivos'!C14="","",'3. Festivos'!C14)</f>
        <v>Todos los Santos</v>
      </c>
      <c r="F53" s="54"/>
      <c r="G53" s="27"/>
      <c r="H53" s="27"/>
      <c r="I53" s="27"/>
      <c r="J53" s="58"/>
      <c r="K53" s="58"/>
      <c r="L53" s="58"/>
      <c r="M53" s="27"/>
      <c r="N53" s="102" t="str">
        <f>IF('3. Festivos'!B28="","",'3. Festivos'!B28)</f>
        <v/>
      </c>
      <c r="O53" s="102"/>
      <c r="P53" s="54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2">
        <f>IF('3. Festivos'!B15="","",'3. Festivos'!B15)</f>
        <v>44901</v>
      </c>
      <c r="D54" s="102"/>
      <c r="E54" s="54" t="str">
        <f>IF('3. Festivos'!C15="","",'3. Festivos'!C15)</f>
        <v>Día de la Constitución</v>
      </c>
      <c r="F54" s="54"/>
      <c r="G54" s="27"/>
      <c r="H54" s="27"/>
      <c r="I54" s="27"/>
      <c r="J54" s="58"/>
      <c r="K54" s="58"/>
      <c r="L54" s="58"/>
      <c r="M54" s="27"/>
      <c r="N54" s="102" t="str">
        <f>IF('3. Festivos'!B29="","",'3. Festivos'!B29)</f>
        <v/>
      </c>
      <c r="O54" s="102"/>
      <c r="P54" s="54" t="str">
        <f>IF('3. Festivos'!C29="","",'3. Festivos'!C29)</f>
        <v/>
      </c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2">
        <f>IF('3. Festivos'!B16="","",'3. Festivos'!B16)</f>
        <v>44903</v>
      </c>
      <c r="D55" s="102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102" t="str">
        <f>IF('3. Festivos'!B30="","",'3. Festivos'!B30)</f>
        <v/>
      </c>
      <c r="O55" s="102"/>
      <c r="P55" s="54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2">
        <f>IF('3. Festivos'!B17="","",'3. Festivos'!B17)</f>
        <v>44921</v>
      </c>
      <c r="D56" s="102"/>
      <c r="E56" s="54" t="str">
        <f>IF('3. Festivos'!C17="","",'3. Festivos'!C17)</f>
        <v>San Esteban (Día de Navidad trasladado)</v>
      </c>
      <c r="F56" s="54"/>
      <c r="G56" s="27"/>
      <c r="H56" s="27"/>
      <c r="I56" s="27"/>
      <c r="J56" s="27"/>
      <c r="K56" s="27"/>
      <c r="L56" s="27"/>
      <c r="M56" s="27"/>
      <c r="N56" s="102" t="str">
        <f>IF('3. Festivos'!B31="","",'3. Festivos'!B31)</f>
        <v/>
      </c>
      <c r="O56" s="102"/>
      <c r="P56" s="54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C35:I40 C17:I22 C26:I31 K26:Q31 S26:Y31 K35:Q40 S35:Y40 C8:I13 K8:Q12">
    <cfRule type="cellIs" dxfId="14" priority="23" operator="equal">
      <formula>""</formula>
    </cfRule>
  </conditionalFormatting>
  <conditionalFormatting sqref="K13:Q13">
    <cfRule type="cellIs" dxfId="13" priority="10" operator="equal">
      <formula>""</formula>
    </cfRule>
  </conditionalFormatting>
  <conditionalFormatting sqref="K17:Q22">
    <cfRule type="cellIs" dxfId="12" priority="7" operator="equal">
      <formula>""</formula>
    </cfRule>
  </conditionalFormatting>
  <conditionalFormatting sqref="S8:Y13">
    <cfRule type="cellIs" dxfId="11" priority="4" operator="equal">
      <formula>""</formula>
    </cfRule>
  </conditionalFormatting>
  <conditionalFormatting sqref="S17:Y22">
    <cfRule type="cellIs" dxfId="10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C17:J22 C13:J13 C26:Y31 C35:Y40 C8:R12 R17:R22</xm:sqref>
        </x14:conditionalFormatting>
        <x14:conditionalFormatting xmlns:xm="http://schemas.microsoft.com/office/excel/2006/main">
          <x14:cfRule type="expression" priority="25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C17:J22 C26:Y31 C35:Y40 C8:J13 K8:R12 R17:R22</xm:sqref>
        </x14:conditionalFormatting>
        <x14:conditionalFormatting xmlns:xm="http://schemas.microsoft.com/office/excel/2006/main">
          <x14:cfRule type="expression" priority="12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1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9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8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6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5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3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2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topLeftCell="K1" workbookViewId="0">
      <selection activeCell="O13" sqref="O13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4.109375" bestFit="1" customWidth="1"/>
    <col min="8" max="8" width="2.77734375" customWidth="1"/>
    <col min="10" max="10" width="34.109375" bestFit="1" customWidth="1"/>
    <col min="11" max="11" width="2.77734375" customWidth="1"/>
    <col min="13" max="13" width="34.109375" bestFit="1" customWidth="1"/>
    <col min="14" max="14" width="2.77734375" customWidth="1"/>
    <col min="16" max="16" width="36" bestFit="1" customWidth="1"/>
    <col min="17" max="17" width="2.77734375" customWidth="1"/>
    <col min="19" max="19" width="35.77734375" bestFit="1" customWidth="1"/>
    <col min="20" max="21" width="2.77734375" customWidth="1"/>
    <col min="23" max="23" width="34.109375" bestFit="1" customWidth="1"/>
    <col min="24" max="24" width="2.77734375" customWidth="1"/>
    <col min="26" max="26" width="34.109375" bestFit="1" customWidth="1"/>
    <col min="27" max="27" width="2.77734375" customWidth="1"/>
    <col min="29" max="29" width="36" bestFit="1" customWidth="1"/>
    <col min="30" max="30" width="3.44140625" customWidth="1"/>
    <col min="31" max="31" width="10.5546875" bestFit="1" customWidth="1"/>
    <col min="32" max="32" width="34.109375" bestFit="1" customWidth="1"/>
    <col min="33" max="33" width="5.77734375" customWidth="1"/>
  </cols>
  <sheetData>
    <row r="1" spans="1:35" x14ac:dyDescent="0.3">
      <c r="B1" s="110" t="s">
        <v>19</v>
      </c>
      <c r="C1" s="110"/>
    </row>
    <row r="2" spans="1:35" ht="18" x14ac:dyDescent="0.35">
      <c r="B2" s="64" t="str">
        <f>VLOOKUP(C2,AH2:AI10,2,)</f>
        <v>VD</v>
      </c>
      <c r="C2" s="60" t="str">
        <f>'2. 2022 Calendario'!L2</f>
        <v>VALLADOLID</v>
      </c>
      <c r="E2" s="45"/>
      <c r="F2" s="99" t="str">
        <f>AI2</f>
        <v>VD</v>
      </c>
      <c r="G2" s="99" t="str">
        <f>AH2</f>
        <v>VALLADOLID</v>
      </c>
      <c r="H2" s="99"/>
      <c r="I2" s="99" t="str">
        <f>+AI3</f>
        <v>LN</v>
      </c>
      <c r="J2" s="99" t="str">
        <f>+AH3</f>
        <v>LEÓN</v>
      </c>
      <c r="K2" s="63"/>
      <c r="L2" s="99" t="str">
        <f>+AI4</f>
        <v>BS</v>
      </c>
      <c r="M2" s="99" t="str">
        <f>+AH4</f>
        <v>BURGOS</v>
      </c>
      <c r="N2" s="63"/>
      <c r="O2" s="99" t="str">
        <f>+AI5</f>
        <v>SM</v>
      </c>
      <c r="P2" s="99" t="str">
        <f>+AH5</f>
        <v>SALAMANCA</v>
      </c>
      <c r="Q2" s="7"/>
      <c r="R2" s="99" t="str">
        <f>+AI6</f>
        <v>ZM</v>
      </c>
      <c r="S2" s="99" t="str">
        <f>+AH6</f>
        <v>ZAMORA</v>
      </c>
      <c r="T2" s="7"/>
      <c r="U2" s="7"/>
      <c r="V2" s="99" t="str">
        <f>+AI7</f>
        <v>PL</v>
      </c>
      <c r="W2" s="98" t="str">
        <f>+AH7</f>
        <v>PALENCIA</v>
      </c>
      <c r="X2" s="7"/>
      <c r="Y2" s="101" t="str">
        <f>+AI8</f>
        <v>AL</v>
      </c>
      <c r="Z2" s="92" t="str">
        <f>+AH8</f>
        <v>ÁVILA</v>
      </c>
      <c r="AA2" s="7"/>
      <c r="AB2" s="101" t="str">
        <f>AI9</f>
        <v>SG</v>
      </c>
      <c r="AC2" s="98" t="str">
        <f>AH9</f>
        <v>SEGOVIA</v>
      </c>
      <c r="AD2" s="95"/>
      <c r="AE2" s="99" t="str">
        <f>+AI10</f>
        <v>SR</v>
      </c>
      <c r="AF2" s="98" t="str">
        <f>+AH10</f>
        <v>SORIA</v>
      </c>
      <c r="AG2" s="93"/>
      <c r="AH2" s="93" t="s">
        <v>53</v>
      </c>
      <c r="AI2" s="93" t="s">
        <v>54</v>
      </c>
    </row>
    <row r="3" spans="1:35" ht="15.6" customHeight="1" x14ac:dyDescent="0.3">
      <c r="A3" s="111" t="s">
        <v>18</v>
      </c>
      <c r="B3" s="14" t="s">
        <v>7</v>
      </c>
      <c r="C3" s="14" t="s">
        <v>8</v>
      </c>
      <c r="F3" s="14" t="s">
        <v>7</v>
      </c>
      <c r="G3" s="14" t="s">
        <v>8</v>
      </c>
      <c r="H3" s="93"/>
      <c r="I3" s="14" t="s">
        <v>7</v>
      </c>
      <c r="J3" s="14" t="s">
        <v>8</v>
      </c>
      <c r="K3" s="93"/>
      <c r="L3" s="14" t="s">
        <v>7</v>
      </c>
      <c r="M3" s="14" t="s">
        <v>8</v>
      </c>
      <c r="N3" s="93"/>
      <c r="O3" s="14" t="s">
        <v>7</v>
      </c>
      <c r="P3" s="14" t="s">
        <v>8</v>
      </c>
      <c r="Q3" s="93"/>
      <c r="R3" s="14" t="s">
        <v>7</v>
      </c>
      <c r="S3" s="14" t="s">
        <v>8</v>
      </c>
      <c r="T3" s="93"/>
      <c r="U3" s="93"/>
      <c r="V3" s="14" t="s">
        <v>7</v>
      </c>
      <c r="W3" s="14" t="s">
        <v>8</v>
      </c>
      <c r="X3" s="93"/>
      <c r="Y3" s="14" t="s">
        <v>7</v>
      </c>
      <c r="Z3" s="14" t="s">
        <v>8</v>
      </c>
      <c r="AA3" s="93"/>
      <c r="AB3" s="14" t="s">
        <v>7</v>
      </c>
      <c r="AC3" s="14" t="s">
        <v>8</v>
      </c>
      <c r="AD3" s="61"/>
      <c r="AE3" s="14" t="s">
        <v>7</v>
      </c>
      <c r="AF3" s="14" t="s">
        <v>8</v>
      </c>
      <c r="AG3" s="93"/>
      <c r="AH3" s="93" t="s">
        <v>55</v>
      </c>
      <c r="AI3" s="93" t="s">
        <v>56</v>
      </c>
    </row>
    <row r="4" spans="1:35" x14ac:dyDescent="0.3">
      <c r="A4" s="112"/>
      <c r="B4" s="52">
        <f>IF(HLOOKUP($B$2,$F$2:$AF$17,3,)="","",(HLOOKUP($B$2,$F$2:$AF$17,3,)))</f>
        <v>44562</v>
      </c>
      <c r="C4" s="53" t="str">
        <f>IF((HLOOKUP($C$2,$F$2:$AF$17,3,))="","",(HLOOKUP($C$2,$F$2:$AF$17,3,)))</f>
        <v>Año Nuevo</v>
      </c>
      <c r="F4" s="50">
        <v>44562</v>
      </c>
      <c r="G4" s="51" t="s">
        <v>9</v>
      </c>
      <c r="H4" s="93"/>
      <c r="I4" s="50">
        <v>44562</v>
      </c>
      <c r="J4" s="51" t="s">
        <v>9</v>
      </c>
      <c r="K4" s="93"/>
      <c r="L4" s="50">
        <v>44562</v>
      </c>
      <c r="M4" s="51" t="s">
        <v>9</v>
      </c>
      <c r="N4" s="93"/>
      <c r="O4" s="50">
        <v>44562</v>
      </c>
      <c r="P4" s="51" t="s">
        <v>9</v>
      </c>
      <c r="Q4" s="93"/>
      <c r="R4" s="50">
        <v>44562</v>
      </c>
      <c r="S4" s="51" t="s">
        <v>9</v>
      </c>
      <c r="T4" s="93"/>
      <c r="U4" s="93"/>
      <c r="V4" s="50">
        <v>44562</v>
      </c>
      <c r="W4" s="51" t="s">
        <v>9</v>
      </c>
      <c r="X4" s="93"/>
      <c r="Y4" s="50">
        <v>44562</v>
      </c>
      <c r="Z4" s="51" t="s">
        <v>9</v>
      </c>
      <c r="AA4" s="93"/>
      <c r="AB4" s="50">
        <v>44562</v>
      </c>
      <c r="AC4" s="51" t="s">
        <v>9</v>
      </c>
      <c r="AD4" s="62"/>
      <c r="AE4" s="50">
        <v>44562</v>
      </c>
      <c r="AF4" s="51" t="s">
        <v>9</v>
      </c>
      <c r="AG4" s="93"/>
      <c r="AH4" s="93" t="s">
        <v>57</v>
      </c>
      <c r="AI4" s="93" t="s">
        <v>58</v>
      </c>
    </row>
    <row r="5" spans="1:35" x14ac:dyDescent="0.3">
      <c r="A5" s="112"/>
      <c r="B5" s="52">
        <f>IF(HLOOKUP($B$2,$F$2:$AF$17,4,)="","",(HLOOKUP($B$2,$F$2:$AF$17,4,)))</f>
        <v>44567</v>
      </c>
      <c r="C5" s="53" t="str">
        <f>IF((HLOOKUP($C$2,$F$2:$AF$17,4,))="","",(HLOOKUP($C$2,$F$2:$AF$17,4,)))</f>
        <v>Día de Reyes</v>
      </c>
      <c r="F5" s="50">
        <v>44567</v>
      </c>
      <c r="G5" s="51" t="s">
        <v>49</v>
      </c>
      <c r="H5" s="93"/>
      <c r="I5" s="50">
        <v>44567</v>
      </c>
      <c r="J5" s="51" t="s">
        <v>49</v>
      </c>
      <c r="K5" s="93"/>
      <c r="L5" s="50">
        <v>44567</v>
      </c>
      <c r="M5" s="51" t="s">
        <v>49</v>
      </c>
      <c r="N5" s="93"/>
      <c r="O5" s="50">
        <v>44567</v>
      </c>
      <c r="P5" s="51" t="s">
        <v>49</v>
      </c>
      <c r="Q5" s="93"/>
      <c r="R5" s="50">
        <v>44567</v>
      </c>
      <c r="S5" s="51" t="s">
        <v>49</v>
      </c>
      <c r="T5" s="93"/>
      <c r="U5" s="93"/>
      <c r="V5" s="50">
        <v>44567</v>
      </c>
      <c r="W5" s="51" t="s">
        <v>49</v>
      </c>
      <c r="X5" s="93"/>
      <c r="Y5" s="50">
        <v>44567</v>
      </c>
      <c r="Z5" s="51" t="s">
        <v>49</v>
      </c>
      <c r="AA5" s="93"/>
      <c r="AB5" s="50">
        <v>44567</v>
      </c>
      <c r="AC5" s="51" t="s">
        <v>49</v>
      </c>
      <c r="AD5" s="62"/>
      <c r="AE5" s="50">
        <v>44567</v>
      </c>
      <c r="AF5" s="51" t="s">
        <v>49</v>
      </c>
      <c r="AG5" s="93"/>
      <c r="AH5" s="93" t="s">
        <v>59</v>
      </c>
      <c r="AI5" s="93" t="s">
        <v>60</v>
      </c>
    </row>
    <row r="6" spans="1:35" x14ac:dyDescent="0.3">
      <c r="A6" s="112"/>
      <c r="B6" s="52">
        <f>IF(HLOOKUP($B$2,$F$2:$AF$17,5,)="","",(HLOOKUP($B$2,$F$2:$AF$17,5,)))</f>
        <v>44665</v>
      </c>
      <c r="C6" s="53" t="str">
        <f>IF((HLOOKUP($C$2,$F$2:$AF$17,5,))="","",(HLOOKUP($C$2,$F$2:$AF$17,5,)))</f>
        <v>Jueves Santo</v>
      </c>
      <c r="F6" s="50">
        <v>44665</v>
      </c>
      <c r="G6" s="96" t="s">
        <v>20</v>
      </c>
      <c r="H6" s="93"/>
      <c r="I6" s="50">
        <v>44665</v>
      </c>
      <c r="J6" s="96" t="s">
        <v>20</v>
      </c>
      <c r="K6" s="93"/>
      <c r="L6" s="50">
        <v>44665</v>
      </c>
      <c r="M6" s="96" t="s">
        <v>20</v>
      </c>
      <c r="N6" s="93"/>
      <c r="O6" s="50">
        <v>44665</v>
      </c>
      <c r="P6" s="96" t="s">
        <v>20</v>
      </c>
      <c r="Q6" s="93"/>
      <c r="R6" s="50">
        <v>44665</v>
      </c>
      <c r="S6" s="96" t="s">
        <v>20</v>
      </c>
      <c r="T6" s="93"/>
      <c r="U6" s="93"/>
      <c r="V6" s="50">
        <v>44594</v>
      </c>
      <c r="W6" s="100" t="s">
        <v>77</v>
      </c>
      <c r="X6" s="93"/>
      <c r="Y6" s="50">
        <v>44665</v>
      </c>
      <c r="Z6" s="96" t="s">
        <v>20</v>
      </c>
      <c r="AA6" s="93"/>
      <c r="AB6" s="50">
        <v>44665</v>
      </c>
      <c r="AC6" s="96" t="s">
        <v>20</v>
      </c>
      <c r="AD6" s="62"/>
      <c r="AE6" s="50">
        <v>44665</v>
      </c>
      <c r="AF6" s="96" t="s">
        <v>20</v>
      </c>
      <c r="AG6" s="93"/>
      <c r="AH6" s="93" t="s">
        <v>61</v>
      </c>
      <c r="AI6" s="93" t="s">
        <v>62</v>
      </c>
    </row>
    <row r="7" spans="1:35" x14ac:dyDescent="0.3">
      <c r="A7" s="112"/>
      <c r="B7" s="52">
        <f>IF(HLOOKUP($B$2,$F$2:$AF$17,6,)="","",(HLOOKUP($B$2,$F$2:$AF$17,6,)))</f>
        <v>44666</v>
      </c>
      <c r="C7" s="53" t="str">
        <f>IF((HLOOKUP($C$2,$F$2:$AF$17,6,))="","",(HLOOKUP($C$2,$F$2:$AF$17,6,)))</f>
        <v>Viernes Santo</v>
      </c>
      <c r="F7" s="50">
        <v>44666</v>
      </c>
      <c r="G7" s="51" t="s">
        <v>10</v>
      </c>
      <c r="H7" s="93"/>
      <c r="I7" s="50">
        <v>44666</v>
      </c>
      <c r="J7" s="51" t="s">
        <v>10</v>
      </c>
      <c r="K7" s="93"/>
      <c r="L7" s="50">
        <v>44666</v>
      </c>
      <c r="M7" s="51" t="s">
        <v>10</v>
      </c>
      <c r="N7" s="93"/>
      <c r="O7" s="50">
        <v>44666</v>
      </c>
      <c r="P7" s="51" t="s">
        <v>10</v>
      </c>
      <c r="Q7" s="93"/>
      <c r="R7" s="50">
        <v>44666</v>
      </c>
      <c r="S7" s="51" t="s">
        <v>10</v>
      </c>
      <c r="T7" s="93"/>
      <c r="U7" s="93"/>
      <c r="V7" s="50">
        <v>44665</v>
      </c>
      <c r="W7" s="96" t="s">
        <v>20</v>
      </c>
      <c r="X7" s="93"/>
      <c r="Y7" s="50">
        <v>44666</v>
      </c>
      <c r="Z7" s="51" t="s">
        <v>10</v>
      </c>
      <c r="AA7" s="93"/>
      <c r="AB7" s="50">
        <v>44666</v>
      </c>
      <c r="AC7" s="51" t="s">
        <v>10</v>
      </c>
      <c r="AD7" s="62"/>
      <c r="AE7" s="50">
        <v>44666</v>
      </c>
      <c r="AF7" s="51" t="s">
        <v>10</v>
      </c>
      <c r="AG7" s="93"/>
      <c r="AH7" s="93" t="s">
        <v>63</v>
      </c>
      <c r="AI7" s="93" t="s">
        <v>64</v>
      </c>
    </row>
    <row r="8" spans="1:35" x14ac:dyDescent="0.3">
      <c r="A8" s="112"/>
      <c r="B8" s="52">
        <f>IF(HLOOKUP($B$2,$F$2:$AF$17,7,)="","",(HLOOKUP($B$2,$F$2:$AF$17,7,)))</f>
        <v>44674</v>
      </c>
      <c r="C8" s="53" t="str">
        <f>IF((HLOOKUP($C$2,$F$2:$AF$17,7,))="","",(HLOOKUP($C$2,$F$2:$AF$17,7,)))</f>
        <v>Día de Castilla y León</v>
      </c>
      <c r="F8" s="50">
        <v>44674</v>
      </c>
      <c r="G8" s="96" t="s">
        <v>72</v>
      </c>
      <c r="H8" s="93"/>
      <c r="I8" s="50">
        <v>44674</v>
      </c>
      <c r="J8" s="96" t="s">
        <v>72</v>
      </c>
      <c r="K8" s="93"/>
      <c r="L8" s="50">
        <v>44674</v>
      </c>
      <c r="M8" s="96" t="s">
        <v>72</v>
      </c>
      <c r="N8" s="93"/>
      <c r="O8" s="50">
        <v>44674</v>
      </c>
      <c r="P8" s="96" t="s">
        <v>72</v>
      </c>
      <c r="Q8" s="93"/>
      <c r="R8" s="50">
        <v>44674</v>
      </c>
      <c r="S8" s="96" t="s">
        <v>72</v>
      </c>
      <c r="T8" s="93"/>
      <c r="U8" s="93"/>
      <c r="V8" s="50">
        <v>44666</v>
      </c>
      <c r="W8" s="51" t="s">
        <v>10</v>
      </c>
      <c r="X8" s="93"/>
      <c r="Y8" s="50">
        <v>44674</v>
      </c>
      <c r="Z8" s="96" t="s">
        <v>72</v>
      </c>
      <c r="AA8" s="93"/>
      <c r="AB8" s="50">
        <v>44674</v>
      </c>
      <c r="AC8" s="96" t="s">
        <v>72</v>
      </c>
      <c r="AD8" s="62"/>
      <c r="AE8" s="50">
        <v>44674</v>
      </c>
      <c r="AF8" s="96" t="s">
        <v>72</v>
      </c>
      <c r="AG8" s="93"/>
      <c r="AH8" s="93" t="s">
        <v>65</v>
      </c>
      <c r="AI8" s="93" t="s">
        <v>66</v>
      </c>
    </row>
    <row r="9" spans="1:35" x14ac:dyDescent="0.3">
      <c r="A9" s="112"/>
      <c r="B9" s="52">
        <f>IF(HLOOKUP($B$2,$F$2:$AF$17,8,)="","",(HLOOKUP($B$2,$F$2:$AF$17,8,)))</f>
        <v>44683</v>
      </c>
      <c r="C9" s="53" t="str">
        <f>IF((HLOOKUP($C$2,$F$2:$AF$17,8,))="","",(HLOOKUP($C$2,$F$2:$AF$17,8,)))</f>
        <v>Día del Trabajo (trasladado)</v>
      </c>
      <c r="F9" s="50">
        <v>44683</v>
      </c>
      <c r="G9" s="96" t="s">
        <v>51</v>
      </c>
      <c r="H9" s="93"/>
      <c r="I9" s="50">
        <v>44683</v>
      </c>
      <c r="J9" s="96" t="s">
        <v>51</v>
      </c>
      <c r="K9" s="93"/>
      <c r="L9" s="50">
        <v>44683</v>
      </c>
      <c r="M9" s="96" t="s">
        <v>51</v>
      </c>
      <c r="N9" s="93"/>
      <c r="O9" s="50">
        <v>44683</v>
      </c>
      <c r="P9" s="96" t="s">
        <v>51</v>
      </c>
      <c r="Q9" s="93"/>
      <c r="R9" s="50">
        <v>44683</v>
      </c>
      <c r="S9" s="96" t="s">
        <v>51</v>
      </c>
      <c r="T9" s="93"/>
      <c r="U9" s="93"/>
      <c r="V9" s="50">
        <v>44674</v>
      </c>
      <c r="W9" s="96" t="s">
        <v>72</v>
      </c>
      <c r="X9" s="93"/>
      <c r="Y9" s="50">
        <v>44683</v>
      </c>
      <c r="Z9" s="96" t="s">
        <v>51</v>
      </c>
      <c r="AA9" s="93"/>
      <c r="AB9" s="50">
        <v>44683</v>
      </c>
      <c r="AC9" s="96" t="s">
        <v>51</v>
      </c>
      <c r="AD9" s="62"/>
      <c r="AE9" s="50">
        <v>44683</v>
      </c>
      <c r="AF9" s="96" t="s">
        <v>51</v>
      </c>
      <c r="AG9" s="93"/>
      <c r="AH9" s="93" t="s">
        <v>67</v>
      </c>
      <c r="AI9" s="93" t="s">
        <v>68</v>
      </c>
    </row>
    <row r="10" spans="1:35" x14ac:dyDescent="0.3">
      <c r="A10" s="112"/>
      <c r="B10" s="52">
        <f>IF(HLOOKUP($B$2,$F$2:$AF$17,9,)="","",(HLOOKUP($B$2,$F$2:$AF$17,9,)))</f>
        <v>44694</v>
      </c>
      <c r="C10" s="53" t="str">
        <f>IF((HLOOKUP($C$2,$F$2:$AF$17,9,))="","",(HLOOKUP($C$2,$F$2:$AF$17,9,)))</f>
        <v>San Pedro Regalado</v>
      </c>
      <c r="F10" s="50">
        <v>44694</v>
      </c>
      <c r="G10" s="100" t="s">
        <v>85</v>
      </c>
      <c r="H10" s="93"/>
      <c r="I10" s="50">
        <v>44736</v>
      </c>
      <c r="J10" s="100" t="s">
        <v>50</v>
      </c>
      <c r="K10" s="93"/>
      <c r="L10" s="50">
        <v>44729</v>
      </c>
      <c r="M10" s="100" t="s">
        <v>84</v>
      </c>
      <c r="N10" s="93"/>
      <c r="O10" s="50">
        <v>44725</v>
      </c>
      <c r="P10" s="100" t="s">
        <v>73</v>
      </c>
      <c r="Q10" s="93"/>
      <c r="R10" s="50">
        <v>44718</v>
      </c>
      <c r="S10" s="100" t="s">
        <v>79</v>
      </c>
      <c r="T10" s="93"/>
      <c r="U10" s="93"/>
      <c r="V10" s="50">
        <v>44683</v>
      </c>
      <c r="W10" s="96" t="s">
        <v>51</v>
      </c>
      <c r="X10" s="93"/>
      <c r="Y10" s="50">
        <v>44684</v>
      </c>
      <c r="Z10" s="94" t="s">
        <v>81</v>
      </c>
      <c r="AA10" s="93"/>
      <c r="AB10" s="50">
        <v>44741</v>
      </c>
      <c r="AC10" s="100" t="s">
        <v>80</v>
      </c>
      <c r="AD10" s="62"/>
      <c r="AE10" s="50">
        <v>44742</v>
      </c>
      <c r="AF10" s="100" t="s">
        <v>75</v>
      </c>
      <c r="AG10" s="93"/>
      <c r="AH10" s="93" t="s">
        <v>69</v>
      </c>
      <c r="AI10" s="93" t="s">
        <v>70</v>
      </c>
    </row>
    <row r="11" spans="1:35" x14ac:dyDescent="0.3">
      <c r="A11" s="112"/>
      <c r="B11" s="52">
        <f>IF(HLOOKUP($B$2,$F$2:$AF$17,10,)="","",(HLOOKUP($B$2,$F$2:$AF$17,10,)))</f>
        <v>44788</v>
      </c>
      <c r="C11" s="53" t="str">
        <f>IF((HLOOKUP($C$2,$F$2:$AF$17,10,))="","",(HLOOKUP($C$2,$F$2:$AF$17,10,)))</f>
        <v>Asunción de la Virgen</v>
      </c>
      <c r="F11" s="50">
        <v>44788</v>
      </c>
      <c r="G11" s="51" t="s">
        <v>48</v>
      </c>
      <c r="H11" s="93"/>
      <c r="I11" s="50">
        <v>44788</v>
      </c>
      <c r="J11" s="51" t="s">
        <v>48</v>
      </c>
      <c r="K11" s="93"/>
      <c r="L11" s="50">
        <v>44741</v>
      </c>
      <c r="M11" s="100" t="s">
        <v>80</v>
      </c>
      <c r="N11" s="93"/>
      <c r="O11" s="50">
        <v>44788</v>
      </c>
      <c r="P11" s="51" t="s">
        <v>48</v>
      </c>
      <c r="Q11" s="93"/>
      <c r="R11" s="50">
        <v>44741</v>
      </c>
      <c r="S11" s="100" t="s">
        <v>80</v>
      </c>
      <c r="T11" s="93"/>
      <c r="U11" s="93"/>
      <c r="V11" s="50">
        <v>44725</v>
      </c>
      <c r="W11" s="100" t="s">
        <v>73</v>
      </c>
      <c r="X11" s="93"/>
      <c r="Y11" s="50">
        <v>44788</v>
      </c>
      <c r="Z11" s="51" t="s">
        <v>48</v>
      </c>
      <c r="AA11" s="93"/>
      <c r="AB11" s="50">
        <v>44788</v>
      </c>
      <c r="AC11" s="51" t="s">
        <v>48</v>
      </c>
      <c r="AD11" s="62"/>
      <c r="AE11" s="50">
        <v>44788</v>
      </c>
      <c r="AF11" s="51" t="s">
        <v>48</v>
      </c>
      <c r="AG11" s="93"/>
      <c r="AH11" s="93"/>
      <c r="AI11" s="93"/>
    </row>
    <row r="12" spans="1:35" x14ac:dyDescent="0.3">
      <c r="A12" s="112"/>
      <c r="B12" s="52">
        <f>IF(HLOOKUP($B$2,$F$2:$AF$17,11,)="","",(HLOOKUP($B$2,$F$2:$AF$17,11,)))</f>
        <v>44812</v>
      </c>
      <c r="C12" s="53" t="str">
        <f>IF((HLOOKUP($C$2,$F$2:$AF$17,11,))="","",(HLOOKUP($C$2,$F$2:$AF$17,11,)))</f>
        <v>Nuestra Señora de Lorenzo</v>
      </c>
      <c r="F12" s="50">
        <v>44812</v>
      </c>
      <c r="G12" s="100" t="s">
        <v>86</v>
      </c>
      <c r="H12" s="93"/>
      <c r="I12" s="50">
        <v>44839</v>
      </c>
      <c r="J12" s="100" t="s">
        <v>83</v>
      </c>
      <c r="K12" s="93"/>
      <c r="L12" s="50">
        <v>44788</v>
      </c>
      <c r="M12" s="51" t="s">
        <v>48</v>
      </c>
      <c r="N12" s="93"/>
      <c r="O12" s="50">
        <v>44812</v>
      </c>
      <c r="P12" s="100" t="s">
        <v>74</v>
      </c>
      <c r="Q12" s="93"/>
      <c r="R12" s="50">
        <v>44788</v>
      </c>
      <c r="S12" s="51" t="s">
        <v>48</v>
      </c>
      <c r="T12" s="93"/>
      <c r="U12" s="93"/>
      <c r="V12" s="50">
        <v>44788</v>
      </c>
      <c r="W12" s="51" t="s">
        <v>48</v>
      </c>
      <c r="X12" s="93"/>
      <c r="Y12" s="50">
        <v>44846</v>
      </c>
      <c r="Z12" s="51" t="s">
        <v>11</v>
      </c>
      <c r="AA12" s="93"/>
      <c r="AB12" s="50">
        <v>44846</v>
      </c>
      <c r="AC12" s="51" t="s">
        <v>11</v>
      </c>
      <c r="AD12" s="62"/>
      <c r="AE12" s="50">
        <v>44837</v>
      </c>
      <c r="AF12" s="100" t="s">
        <v>76</v>
      </c>
      <c r="AG12" s="93"/>
      <c r="AH12" s="93"/>
      <c r="AI12" s="93"/>
    </row>
    <row r="13" spans="1:35" x14ac:dyDescent="0.3">
      <c r="A13" s="112"/>
      <c r="B13" s="52">
        <f>IF(HLOOKUP($B$2,$F$2:$AF$17,12,)="","",(HLOOKUP($B$2,$F$2:$AF$17,12,)))</f>
        <v>44846</v>
      </c>
      <c r="C13" s="53" t="str">
        <f>IF((HLOOKUP($C$2,$F$2:$AF$17,12,))="","",(HLOOKUP($C$2,$F$2:$AF$17,12,)))</f>
        <v>Fiesta Nacional de España</v>
      </c>
      <c r="F13" s="50">
        <v>44846</v>
      </c>
      <c r="G13" s="51" t="s">
        <v>11</v>
      </c>
      <c r="H13" s="93"/>
      <c r="I13" s="50">
        <v>44846</v>
      </c>
      <c r="J13" s="51" t="s">
        <v>11</v>
      </c>
      <c r="K13" s="93"/>
      <c r="L13" s="50">
        <v>44846</v>
      </c>
      <c r="M13" s="51" t="s">
        <v>11</v>
      </c>
      <c r="N13" s="93"/>
      <c r="O13" s="50">
        <v>44846</v>
      </c>
      <c r="P13" s="51" t="s">
        <v>11</v>
      </c>
      <c r="Q13" s="93"/>
      <c r="R13" s="50">
        <v>44846</v>
      </c>
      <c r="S13" s="51" t="s">
        <v>11</v>
      </c>
      <c r="T13" s="93"/>
      <c r="U13" s="93"/>
      <c r="V13" s="50">
        <v>44806</v>
      </c>
      <c r="W13" s="100" t="s">
        <v>78</v>
      </c>
      <c r="X13" s="93"/>
      <c r="Y13" s="50">
        <v>44849</v>
      </c>
      <c r="Z13" s="94" t="s">
        <v>82</v>
      </c>
      <c r="AA13" s="93"/>
      <c r="AB13" s="50">
        <v>44859</v>
      </c>
      <c r="AC13" s="100" t="s">
        <v>87</v>
      </c>
      <c r="AD13" s="62"/>
      <c r="AE13" s="50">
        <v>44846</v>
      </c>
      <c r="AF13" s="51" t="s">
        <v>11</v>
      </c>
      <c r="AG13" s="93"/>
      <c r="AH13" s="93"/>
      <c r="AI13" s="93"/>
    </row>
    <row r="14" spans="1:35" x14ac:dyDescent="0.3">
      <c r="A14" s="112"/>
      <c r="B14" s="52">
        <f>IF(HLOOKUP($B$2,$F$2:$AF$17,13,)="","",(HLOOKUP($B$2,$F$2:$AF$17,13,)))</f>
        <v>44866</v>
      </c>
      <c r="C14" s="53" t="str">
        <f>IF((HLOOKUP($C$2,$F$2:$AF$17,13,))="","",(HLOOKUP($C$2,$F$2:$AF$17,13,)))</f>
        <v>Todos los Santos</v>
      </c>
      <c r="F14" s="50">
        <v>44866</v>
      </c>
      <c r="G14" s="51" t="s">
        <v>43</v>
      </c>
      <c r="H14" s="93"/>
      <c r="I14" s="50">
        <v>44866</v>
      </c>
      <c r="J14" s="51" t="s">
        <v>43</v>
      </c>
      <c r="K14" s="93"/>
      <c r="L14" s="50">
        <v>44866</v>
      </c>
      <c r="M14" s="51" t="s">
        <v>43</v>
      </c>
      <c r="N14" s="93"/>
      <c r="O14" s="50">
        <v>44866</v>
      </c>
      <c r="P14" s="51" t="s">
        <v>43</v>
      </c>
      <c r="Q14" s="93"/>
      <c r="R14" s="50">
        <v>44866</v>
      </c>
      <c r="S14" s="51" t="s">
        <v>43</v>
      </c>
      <c r="T14" s="93"/>
      <c r="U14" s="93"/>
      <c r="V14" s="50">
        <v>44866</v>
      </c>
      <c r="W14" s="51" t="s">
        <v>43</v>
      </c>
      <c r="X14" s="93"/>
      <c r="Y14" s="50">
        <v>44866</v>
      </c>
      <c r="Z14" s="51" t="s">
        <v>43</v>
      </c>
      <c r="AA14" s="93"/>
      <c r="AB14" s="50">
        <v>44866</v>
      </c>
      <c r="AC14" s="51" t="s">
        <v>43</v>
      </c>
      <c r="AD14" s="56"/>
      <c r="AE14" s="50">
        <v>44866</v>
      </c>
      <c r="AF14" s="51" t="s">
        <v>43</v>
      </c>
      <c r="AG14" s="93"/>
      <c r="AH14" s="93"/>
      <c r="AI14" s="93"/>
    </row>
    <row r="15" spans="1:35" x14ac:dyDescent="0.3">
      <c r="A15" s="112"/>
      <c r="B15" s="52">
        <f>IF(HLOOKUP($B$2,$F$2:$AF$17,14,)="","",(HLOOKUP($B$2,$F$2:$AF$17,14,)))</f>
        <v>44901</v>
      </c>
      <c r="C15" s="53" t="str">
        <f>IF((HLOOKUP($C$2,$F$2:$AF$17,14,))="","",(HLOOKUP($C$2,$F$2:$AF$17,14,)))</f>
        <v>Día de la Constitución</v>
      </c>
      <c r="F15" s="50">
        <v>44901</v>
      </c>
      <c r="G15" s="51" t="s">
        <v>42</v>
      </c>
      <c r="H15" s="93"/>
      <c r="I15" s="50">
        <v>44901</v>
      </c>
      <c r="J15" s="51" t="s">
        <v>42</v>
      </c>
      <c r="K15" s="93"/>
      <c r="L15" s="50">
        <v>44901</v>
      </c>
      <c r="M15" s="51" t="s">
        <v>42</v>
      </c>
      <c r="N15" s="93"/>
      <c r="O15" s="50">
        <v>44901</v>
      </c>
      <c r="P15" s="51" t="s">
        <v>42</v>
      </c>
      <c r="Q15" s="93"/>
      <c r="R15" s="50">
        <v>44901</v>
      </c>
      <c r="S15" s="51" t="s">
        <v>42</v>
      </c>
      <c r="T15" s="93"/>
      <c r="U15" s="93"/>
      <c r="V15" s="50">
        <v>44901</v>
      </c>
      <c r="W15" s="51" t="s">
        <v>42</v>
      </c>
      <c r="X15" s="93"/>
      <c r="Y15" s="50">
        <v>44901</v>
      </c>
      <c r="Z15" s="51" t="s">
        <v>42</v>
      </c>
      <c r="AA15" s="93"/>
      <c r="AB15" s="50">
        <v>44901</v>
      </c>
      <c r="AC15" s="51" t="s">
        <v>42</v>
      </c>
      <c r="AD15" s="56"/>
      <c r="AE15" s="50">
        <v>44901</v>
      </c>
      <c r="AF15" s="51" t="s">
        <v>42</v>
      </c>
      <c r="AG15" s="93"/>
      <c r="AH15" s="93"/>
      <c r="AI15" s="93"/>
    </row>
    <row r="16" spans="1:35" x14ac:dyDescent="0.3">
      <c r="A16" s="112"/>
      <c r="B16" s="52">
        <f>IF(HLOOKUP($B$2,$F$2:$AF$17,15,)="","",(HLOOKUP($B$2,$F$2:$AF$17,15,)))</f>
        <v>44903</v>
      </c>
      <c r="C16" s="53" t="str">
        <f>IF((HLOOKUP($C$2,$F$2:$AF$17,15,))="","",(HLOOKUP($C$2,$F$2:$AF$17,15,)))</f>
        <v>Inmaculada Concepción</v>
      </c>
      <c r="F16" s="50">
        <v>44903</v>
      </c>
      <c r="G16" s="51" t="s">
        <v>12</v>
      </c>
      <c r="H16" s="93"/>
      <c r="I16" s="50">
        <v>44903</v>
      </c>
      <c r="J16" s="51" t="s">
        <v>12</v>
      </c>
      <c r="K16" s="93"/>
      <c r="L16" s="50">
        <v>44903</v>
      </c>
      <c r="M16" s="51" t="s">
        <v>12</v>
      </c>
      <c r="N16" s="93"/>
      <c r="O16" s="50">
        <v>44903</v>
      </c>
      <c r="P16" s="51" t="s">
        <v>12</v>
      </c>
      <c r="Q16" s="93"/>
      <c r="R16" s="50">
        <v>44903</v>
      </c>
      <c r="S16" s="51" t="s">
        <v>12</v>
      </c>
      <c r="T16" s="93"/>
      <c r="U16" s="93"/>
      <c r="V16" s="50">
        <v>44903</v>
      </c>
      <c r="W16" s="51" t="s">
        <v>12</v>
      </c>
      <c r="X16" s="93"/>
      <c r="Y16" s="50">
        <v>44903</v>
      </c>
      <c r="Z16" s="51" t="s">
        <v>12</v>
      </c>
      <c r="AA16" s="93"/>
      <c r="AB16" s="50">
        <v>44903</v>
      </c>
      <c r="AC16" s="51" t="s">
        <v>12</v>
      </c>
      <c r="AD16" s="56"/>
      <c r="AE16" s="50">
        <v>44903</v>
      </c>
      <c r="AF16" s="51" t="s">
        <v>12</v>
      </c>
      <c r="AG16" s="93"/>
      <c r="AH16" s="93"/>
      <c r="AI16" s="93"/>
    </row>
    <row r="17" spans="1:35" ht="14.4" customHeight="1" x14ac:dyDescent="0.3">
      <c r="A17" s="113"/>
      <c r="B17" s="52">
        <f>IF(HLOOKUP($B$2,$F$2:$AF$17,16,)="","",(HLOOKUP($B$2,$F$2:$AF$17,16,)))</f>
        <v>44921</v>
      </c>
      <c r="C17" s="53" t="str">
        <f>IF((HLOOKUP($C$2,$F$2:$AF$17,16,))="","",(HLOOKUP($C$2,$F$2:$AF$17,16,)))</f>
        <v>San Esteban (Día de Navidad trasladado)</v>
      </c>
      <c r="F17" s="50">
        <v>44921</v>
      </c>
      <c r="G17" s="96" t="s">
        <v>52</v>
      </c>
      <c r="H17" s="57"/>
      <c r="I17" s="50">
        <v>44921</v>
      </c>
      <c r="J17" s="96" t="s">
        <v>52</v>
      </c>
      <c r="K17" s="57"/>
      <c r="L17" s="50">
        <v>44921</v>
      </c>
      <c r="M17" s="96" t="s">
        <v>52</v>
      </c>
      <c r="N17" s="57"/>
      <c r="O17" s="50">
        <v>44921</v>
      </c>
      <c r="P17" s="96" t="s">
        <v>52</v>
      </c>
      <c r="Q17" s="57"/>
      <c r="R17" s="50">
        <v>44921</v>
      </c>
      <c r="S17" s="96" t="s">
        <v>52</v>
      </c>
      <c r="T17" s="57"/>
      <c r="U17" s="57"/>
      <c r="V17" s="50">
        <v>44921</v>
      </c>
      <c r="W17" s="96" t="s">
        <v>52</v>
      </c>
      <c r="X17" s="57"/>
      <c r="Y17" s="50">
        <v>44921</v>
      </c>
      <c r="Z17" s="96" t="s">
        <v>52</v>
      </c>
      <c r="AA17" s="57"/>
      <c r="AB17" s="50">
        <v>44921</v>
      </c>
      <c r="AC17" s="96" t="s">
        <v>52</v>
      </c>
      <c r="AD17" s="56"/>
      <c r="AE17" s="50">
        <v>44921</v>
      </c>
      <c r="AF17" s="96" t="s">
        <v>52</v>
      </c>
      <c r="AG17" s="93"/>
      <c r="AH17" s="93"/>
      <c r="AI17" s="93"/>
    </row>
    <row r="18" spans="1:35" ht="15" customHeight="1" x14ac:dyDescent="0.3">
      <c r="A18" s="114" t="s">
        <v>17</v>
      </c>
      <c r="B18" s="85">
        <v>44696</v>
      </c>
      <c r="C18" s="86" t="s">
        <v>13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7"/>
      <c r="V18" s="55"/>
      <c r="W18" s="56"/>
      <c r="X18" s="57"/>
      <c r="Y18" s="55"/>
      <c r="Z18" s="56"/>
      <c r="AA18" s="57"/>
      <c r="AB18" s="55"/>
      <c r="AC18" s="56"/>
      <c r="AD18" s="56"/>
      <c r="AE18" s="56"/>
    </row>
    <row r="19" spans="1:35" ht="15.6" customHeight="1" x14ac:dyDescent="0.3">
      <c r="A19" s="115"/>
      <c r="B19" s="85">
        <v>44752</v>
      </c>
      <c r="C19" s="86" t="s">
        <v>14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7"/>
      <c r="V19" s="55"/>
      <c r="W19" s="56"/>
      <c r="X19" s="57"/>
      <c r="Y19" s="117" t="s">
        <v>88</v>
      </c>
      <c r="Z19" s="117"/>
      <c r="AA19" s="57"/>
      <c r="AB19" s="117" t="s">
        <v>89</v>
      </c>
      <c r="AC19" s="117"/>
      <c r="AD19" s="56"/>
      <c r="AE19" s="55"/>
      <c r="AF19" s="97"/>
    </row>
    <row r="20" spans="1:35" x14ac:dyDescent="0.3">
      <c r="A20" s="115"/>
      <c r="B20" s="85">
        <v>44794</v>
      </c>
      <c r="C20" s="86" t="s">
        <v>15</v>
      </c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7"/>
      <c r="V20" s="55"/>
      <c r="W20" s="56"/>
      <c r="X20" s="57"/>
      <c r="Y20" s="117"/>
      <c r="Z20" s="117"/>
      <c r="AA20" s="57"/>
      <c r="AB20" s="117"/>
      <c r="AC20" s="117"/>
      <c r="AD20" s="56"/>
      <c r="AE20" s="55"/>
      <c r="AF20" s="97"/>
    </row>
    <row r="21" spans="1:35" x14ac:dyDescent="0.3">
      <c r="A21" s="115"/>
      <c r="B21" s="85">
        <v>44828</v>
      </c>
      <c r="C21" s="86" t="s">
        <v>16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7"/>
      <c r="V21" s="55"/>
      <c r="W21" s="56"/>
      <c r="X21" s="57"/>
      <c r="Y21" s="117"/>
      <c r="Z21" s="117"/>
      <c r="AA21" s="57"/>
      <c r="AB21" s="117"/>
      <c r="AC21" s="117"/>
      <c r="AD21" s="56"/>
      <c r="AE21" s="97"/>
      <c r="AF21" s="97"/>
    </row>
    <row r="22" spans="1:35" x14ac:dyDescent="0.3">
      <c r="A22" s="115"/>
      <c r="B22" s="85"/>
      <c r="C22" s="86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7"/>
      <c r="V22" s="55"/>
      <c r="W22" s="56"/>
      <c r="X22" s="57"/>
      <c r="Y22" s="117"/>
      <c r="Z22" s="117"/>
      <c r="AA22" s="57"/>
      <c r="AB22" s="117"/>
      <c r="AC22" s="117"/>
      <c r="AD22" s="56"/>
      <c r="AE22" s="97"/>
      <c r="AF22" s="97"/>
    </row>
    <row r="23" spans="1:35" x14ac:dyDescent="0.3">
      <c r="A23" s="115"/>
      <c r="B23" s="85"/>
      <c r="C23" s="86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7"/>
      <c r="V23" s="55"/>
      <c r="W23" s="56"/>
      <c r="X23" s="57"/>
      <c r="Y23" s="55"/>
      <c r="Z23" s="56"/>
      <c r="AA23" s="57"/>
      <c r="AB23" s="55"/>
      <c r="AC23" s="56"/>
      <c r="AD23" s="56"/>
      <c r="AE23" s="56"/>
    </row>
    <row r="24" spans="1:35" x14ac:dyDescent="0.3">
      <c r="A24" s="115"/>
      <c r="B24" s="85"/>
      <c r="C24" s="86"/>
    </row>
    <row r="25" spans="1:35" x14ac:dyDescent="0.3">
      <c r="A25" s="115"/>
      <c r="B25" s="85"/>
      <c r="C25" s="86"/>
    </row>
    <row r="26" spans="1:35" x14ac:dyDescent="0.3">
      <c r="A26" s="115"/>
      <c r="B26" s="85"/>
      <c r="C26" s="86"/>
    </row>
    <row r="27" spans="1:35" x14ac:dyDescent="0.3">
      <c r="A27" s="115"/>
      <c r="B27" s="85"/>
      <c r="C27" s="86"/>
    </row>
    <row r="28" spans="1:35" x14ac:dyDescent="0.3">
      <c r="A28" s="115"/>
      <c r="B28" s="85"/>
      <c r="C28" s="86"/>
    </row>
    <row r="29" spans="1:35" x14ac:dyDescent="0.3">
      <c r="A29" s="115"/>
      <c r="B29" s="85"/>
      <c r="C29" s="86"/>
    </row>
    <row r="30" spans="1:35" x14ac:dyDescent="0.3">
      <c r="A30" s="115"/>
      <c r="B30" s="85"/>
      <c r="C30" s="86"/>
    </row>
    <row r="31" spans="1:35" x14ac:dyDescent="0.3">
      <c r="A31" s="116"/>
      <c r="B31" s="85"/>
      <c r="C31" s="86"/>
    </row>
  </sheetData>
  <mergeCells count="5">
    <mergeCell ref="B1:C1"/>
    <mergeCell ref="A3:A17"/>
    <mergeCell ref="A18:A31"/>
    <mergeCell ref="Y19:Z22"/>
    <mergeCell ref="AB19:A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0" zoomScaleNormal="100" workbookViewId="0">
      <selection activeCell="AF13" sqref="AF1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21"/>
      <c r="M1" s="121"/>
      <c r="N1" s="121"/>
      <c r="O1" s="121"/>
      <c r="P1" s="121"/>
      <c r="Q1" s="121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22"/>
      <c r="M2" s="122"/>
      <c r="N2" s="122"/>
      <c r="O2" s="122"/>
      <c r="P2" s="122"/>
      <c r="Q2" s="122"/>
      <c r="R2" s="75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8" x14ac:dyDescent="0.3">
      <c r="A5" s="57"/>
      <c r="B5" s="70"/>
      <c r="C5" s="65"/>
      <c r="D5" s="65"/>
      <c r="E5" s="66"/>
      <c r="F5" s="66"/>
      <c r="G5" s="66"/>
      <c r="H5" s="66"/>
      <c r="I5" s="65"/>
      <c r="J5" s="67"/>
      <c r="K5" s="65"/>
      <c r="L5" s="65"/>
      <c r="M5" s="65"/>
      <c r="N5" s="65"/>
      <c r="O5" s="65"/>
      <c r="P5" s="65"/>
      <c r="Q5" s="65"/>
      <c r="R5" s="67"/>
      <c r="S5" s="65"/>
      <c r="T5" s="65"/>
      <c r="U5" s="65"/>
      <c r="V5" s="65"/>
      <c r="W5" s="65"/>
      <c r="X5" s="65"/>
      <c r="Y5" s="65"/>
      <c r="Z5" s="65"/>
    </row>
    <row r="6" spans="1:28" ht="18" x14ac:dyDescent="0.35">
      <c r="A6" s="57"/>
      <c r="B6" s="70"/>
      <c r="C6" s="120"/>
      <c r="D6" s="120"/>
      <c r="E6" s="120"/>
      <c r="F6" s="120"/>
      <c r="G6" s="120"/>
      <c r="H6" s="120"/>
      <c r="I6" s="120"/>
      <c r="J6" s="68"/>
      <c r="K6" s="120"/>
      <c r="L6" s="120"/>
      <c r="M6" s="120"/>
      <c r="N6" s="120"/>
      <c r="O6" s="120"/>
      <c r="P6" s="120"/>
      <c r="Q6" s="120"/>
      <c r="R6" s="68"/>
      <c r="S6" s="120"/>
      <c r="T6" s="120"/>
      <c r="U6" s="120"/>
      <c r="V6" s="120"/>
      <c r="W6" s="120"/>
      <c r="X6" s="120"/>
      <c r="Y6" s="120"/>
      <c r="Z6" s="77"/>
    </row>
    <row r="7" spans="1:28" x14ac:dyDescent="0.3">
      <c r="A7" s="57"/>
      <c r="B7" s="70"/>
      <c r="C7" s="69"/>
      <c r="D7" s="69"/>
      <c r="E7" s="69"/>
      <c r="F7" s="69"/>
      <c r="G7" s="69"/>
      <c r="H7" s="69"/>
      <c r="I7" s="69"/>
      <c r="J7" s="70"/>
      <c r="K7" s="69"/>
      <c r="L7" s="69"/>
      <c r="M7" s="69"/>
      <c r="N7" s="69"/>
      <c r="O7" s="69"/>
      <c r="P7" s="69"/>
      <c r="Q7" s="69"/>
      <c r="R7" s="68"/>
      <c r="S7" s="69"/>
      <c r="T7" s="69"/>
      <c r="U7" s="69"/>
      <c r="V7" s="69"/>
      <c r="W7" s="69"/>
      <c r="X7" s="69"/>
      <c r="Y7" s="69"/>
      <c r="Z7" s="77"/>
    </row>
    <row r="8" spans="1:28" x14ac:dyDescent="0.3">
      <c r="A8" s="57"/>
      <c r="B8" s="70"/>
      <c r="C8" s="78"/>
      <c r="D8" s="78"/>
      <c r="E8" s="78"/>
      <c r="F8" s="78"/>
      <c r="G8" s="78"/>
      <c r="H8" s="78"/>
      <c r="I8" s="79"/>
      <c r="J8" s="70"/>
      <c r="K8" s="78"/>
      <c r="L8" s="78"/>
      <c r="M8" s="78"/>
      <c r="N8" s="78"/>
      <c r="O8" s="78"/>
      <c r="P8" s="78"/>
      <c r="Q8" s="79"/>
      <c r="R8" s="71"/>
      <c r="S8" s="78"/>
      <c r="T8" s="78"/>
      <c r="U8" s="78"/>
      <c r="V8" s="78"/>
      <c r="W8" s="78"/>
      <c r="X8" s="78"/>
      <c r="Y8" s="79"/>
      <c r="Z8" s="77"/>
    </row>
    <row r="9" spans="1:28" x14ac:dyDescent="0.3">
      <c r="A9" s="57"/>
      <c r="B9" s="70"/>
      <c r="C9" s="79"/>
      <c r="D9" s="78"/>
      <c r="E9" s="78"/>
      <c r="F9" s="78"/>
      <c r="G9" s="78"/>
      <c r="H9" s="78"/>
      <c r="I9" s="79"/>
      <c r="J9" s="70"/>
      <c r="K9" s="79"/>
      <c r="L9" s="78"/>
      <c r="M9" s="78"/>
      <c r="N9" s="78"/>
      <c r="O9" s="78"/>
      <c r="P9" s="78"/>
      <c r="Q9" s="79"/>
      <c r="R9" s="71"/>
      <c r="S9" s="79"/>
      <c r="T9" s="78"/>
      <c r="U9" s="78"/>
      <c r="V9" s="78"/>
      <c r="W9" s="78"/>
      <c r="X9" s="78"/>
      <c r="Y9" s="79"/>
      <c r="Z9" s="77"/>
    </row>
    <row r="10" spans="1:28" x14ac:dyDescent="0.3">
      <c r="A10" s="57"/>
      <c r="B10" s="70"/>
      <c r="C10" s="79"/>
      <c r="D10" s="78"/>
      <c r="E10" s="78"/>
      <c r="F10" s="78"/>
      <c r="G10" s="78"/>
      <c r="H10" s="78"/>
      <c r="I10" s="79"/>
      <c r="J10" s="70"/>
      <c r="K10" s="79"/>
      <c r="L10" s="78"/>
      <c r="M10" s="78"/>
      <c r="N10" s="78"/>
      <c r="O10" s="78"/>
      <c r="P10" s="78"/>
      <c r="Q10" s="79"/>
      <c r="R10" s="71"/>
      <c r="S10" s="79"/>
      <c r="T10" s="78"/>
      <c r="U10" s="78"/>
      <c r="V10" s="78"/>
      <c r="W10" s="78"/>
      <c r="X10" s="78"/>
      <c r="Y10" s="79"/>
      <c r="Z10" s="77"/>
    </row>
    <row r="11" spans="1:28" x14ac:dyDescent="0.3">
      <c r="A11" s="57"/>
      <c r="B11" s="70"/>
      <c r="C11" s="79"/>
      <c r="D11" s="78"/>
      <c r="E11" s="78"/>
      <c r="F11" s="78"/>
      <c r="G11" s="78"/>
      <c r="H11" s="78"/>
      <c r="I11" s="79"/>
      <c r="J11" s="70"/>
      <c r="K11" s="79"/>
      <c r="L11" s="78"/>
      <c r="M11" s="78"/>
      <c r="N11" s="78"/>
      <c r="O11" s="78"/>
      <c r="P11" s="78"/>
      <c r="Q11" s="79"/>
      <c r="R11" s="71"/>
      <c r="S11" s="79"/>
      <c r="T11" s="78"/>
      <c r="U11" s="78"/>
      <c r="V11" s="78"/>
      <c r="W11" s="78"/>
      <c r="X11" s="78"/>
      <c r="Y11" s="79"/>
      <c r="Z11" s="77"/>
    </row>
    <row r="12" spans="1:28" x14ac:dyDescent="0.3">
      <c r="A12" s="57"/>
      <c r="B12" s="70"/>
      <c r="C12" s="79"/>
      <c r="D12" s="78"/>
      <c r="E12" s="78"/>
      <c r="F12" s="78"/>
      <c r="G12" s="78"/>
      <c r="H12" s="78"/>
      <c r="I12" s="78"/>
      <c r="J12" s="70"/>
      <c r="K12" s="79"/>
      <c r="L12" s="78"/>
      <c r="M12" s="78"/>
      <c r="N12" s="78"/>
      <c r="O12" s="78"/>
      <c r="P12" s="78"/>
      <c r="Q12" s="78"/>
      <c r="R12" s="71"/>
      <c r="S12" s="79"/>
      <c r="T12" s="78"/>
      <c r="U12" s="78"/>
      <c r="V12" s="78"/>
      <c r="W12" s="78"/>
      <c r="X12" s="78"/>
      <c r="Y12" s="79"/>
      <c r="Z12" s="77"/>
    </row>
    <row r="13" spans="1:28" x14ac:dyDescent="0.3">
      <c r="A13" s="57"/>
      <c r="B13" s="70"/>
      <c r="C13" s="78"/>
      <c r="D13" s="78"/>
      <c r="E13" s="78"/>
      <c r="F13" s="78"/>
      <c r="G13" s="78"/>
      <c r="H13" s="78"/>
      <c r="I13" s="78"/>
      <c r="J13" s="70"/>
      <c r="K13" s="78"/>
      <c r="L13" s="78"/>
      <c r="M13" s="78"/>
      <c r="N13" s="78"/>
      <c r="O13" s="78"/>
      <c r="P13" s="78"/>
      <c r="Q13" s="78"/>
      <c r="R13" s="71"/>
      <c r="S13" s="78"/>
      <c r="T13" s="78"/>
      <c r="U13" s="78"/>
      <c r="V13" s="78"/>
      <c r="W13" s="78"/>
      <c r="X13" s="78"/>
      <c r="Y13" s="78"/>
      <c r="Z13" s="77"/>
    </row>
    <row r="14" spans="1:28" x14ac:dyDescent="0.3">
      <c r="A14" s="57"/>
      <c r="B14" s="70"/>
      <c r="C14" s="72"/>
      <c r="D14" s="72"/>
      <c r="E14" s="72"/>
      <c r="F14" s="72"/>
      <c r="G14" s="72"/>
      <c r="H14" s="72"/>
      <c r="I14" s="72"/>
      <c r="J14" s="70"/>
      <c r="K14" s="72"/>
      <c r="L14" s="72"/>
      <c r="M14" s="72"/>
      <c r="N14" s="72"/>
      <c r="O14" s="72"/>
      <c r="P14" s="72"/>
      <c r="Q14" s="72"/>
      <c r="R14" s="70"/>
      <c r="S14" s="72"/>
      <c r="T14" s="72"/>
      <c r="U14" s="72"/>
      <c r="V14" s="72"/>
      <c r="W14" s="72"/>
      <c r="X14" s="72"/>
      <c r="Y14" s="72"/>
      <c r="Z14" s="77"/>
    </row>
    <row r="15" spans="1:28" ht="18" x14ac:dyDescent="0.35">
      <c r="A15" s="57"/>
      <c r="B15" s="70"/>
      <c r="C15" s="120"/>
      <c r="D15" s="120"/>
      <c r="E15" s="120"/>
      <c r="F15" s="120"/>
      <c r="G15" s="120"/>
      <c r="H15" s="120"/>
      <c r="I15" s="120"/>
      <c r="J15" s="73"/>
      <c r="K15" s="120"/>
      <c r="L15" s="120"/>
      <c r="M15" s="120"/>
      <c r="N15" s="120"/>
      <c r="O15" s="120"/>
      <c r="P15" s="120"/>
      <c r="Q15" s="120"/>
      <c r="R15" s="73"/>
      <c r="S15" s="120"/>
      <c r="T15" s="120"/>
      <c r="U15" s="120"/>
      <c r="V15" s="120"/>
      <c r="W15" s="120"/>
      <c r="X15" s="120"/>
      <c r="Y15" s="120"/>
      <c r="Z15" s="77"/>
    </row>
    <row r="16" spans="1:28" x14ac:dyDescent="0.3">
      <c r="A16" s="57"/>
      <c r="B16" s="70"/>
      <c r="C16" s="69"/>
      <c r="D16" s="69"/>
      <c r="E16" s="69"/>
      <c r="F16" s="69"/>
      <c r="G16" s="69"/>
      <c r="H16" s="69"/>
      <c r="I16" s="69"/>
      <c r="J16" s="68"/>
      <c r="K16" s="69"/>
      <c r="L16" s="69"/>
      <c r="M16" s="69"/>
      <c r="N16" s="69"/>
      <c r="O16" s="69"/>
      <c r="P16" s="69"/>
      <c r="Q16" s="69"/>
      <c r="R16" s="68"/>
      <c r="S16" s="69"/>
      <c r="T16" s="69"/>
      <c r="U16" s="69"/>
      <c r="V16" s="69"/>
      <c r="W16" s="69"/>
      <c r="X16" s="69"/>
      <c r="Y16" s="69"/>
      <c r="Z16" s="77"/>
    </row>
    <row r="17" spans="1:26" x14ac:dyDescent="0.3">
      <c r="A17" s="57"/>
      <c r="B17" s="70"/>
      <c r="C17" s="78"/>
      <c r="D17" s="78"/>
      <c r="E17" s="78"/>
      <c r="F17" s="78"/>
      <c r="G17" s="78"/>
      <c r="H17" s="78"/>
      <c r="I17" s="79"/>
      <c r="J17" s="71"/>
      <c r="K17" s="78"/>
      <c r="L17" s="78"/>
      <c r="M17" s="78"/>
      <c r="N17" s="78"/>
      <c r="O17" s="78"/>
      <c r="P17" s="78"/>
      <c r="Q17" s="79"/>
      <c r="R17" s="71"/>
      <c r="S17" s="78"/>
      <c r="T17" s="78"/>
      <c r="U17" s="78"/>
      <c r="V17" s="78"/>
      <c r="W17" s="78"/>
      <c r="X17" s="78"/>
      <c r="Y17" s="79"/>
      <c r="Z17" s="77"/>
    </row>
    <row r="18" spans="1:26" x14ac:dyDescent="0.3">
      <c r="A18" s="57"/>
      <c r="B18" s="70"/>
      <c r="C18" s="79"/>
      <c r="D18" s="78"/>
      <c r="E18" s="78"/>
      <c r="F18" s="78"/>
      <c r="G18" s="78"/>
      <c r="H18" s="78"/>
      <c r="I18" s="79"/>
      <c r="J18" s="71"/>
      <c r="K18" s="79"/>
      <c r="L18" s="78"/>
      <c r="M18" s="78"/>
      <c r="N18" s="78"/>
      <c r="O18" s="78"/>
      <c r="P18" s="78"/>
      <c r="Q18" s="79"/>
      <c r="R18" s="71"/>
      <c r="S18" s="79"/>
      <c r="T18" s="78"/>
      <c r="U18" s="78"/>
      <c r="V18" s="78"/>
      <c r="W18" s="78"/>
      <c r="X18" s="78"/>
      <c r="Y18" s="79"/>
      <c r="Z18" s="77"/>
    </row>
    <row r="19" spans="1:26" x14ac:dyDescent="0.3">
      <c r="A19" s="57"/>
      <c r="B19" s="70"/>
      <c r="C19" s="79"/>
      <c r="D19" s="78"/>
      <c r="E19" s="78"/>
      <c r="F19" s="78"/>
      <c r="G19" s="78"/>
      <c r="H19" s="78"/>
      <c r="I19" s="79"/>
      <c r="J19" s="71"/>
      <c r="K19" s="79"/>
      <c r="L19" s="78"/>
      <c r="M19" s="78"/>
      <c r="N19" s="78"/>
      <c r="O19" s="78"/>
      <c r="P19" s="78"/>
      <c r="Q19" s="79"/>
      <c r="R19" s="71"/>
      <c r="S19" s="79"/>
      <c r="T19" s="78"/>
      <c r="U19" s="78"/>
      <c r="V19" s="78"/>
      <c r="W19" s="78"/>
      <c r="X19" s="78"/>
      <c r="Y19" s="79"/>
      <c r="Z19" s="77"/>
    </row>
    <row r="20" spans="1:26" x14ac:dyDescent="0.3">
      <c r="A20" s="57"/>
      <c r="B20" s="70"/>
      <c r="C20" s="79"/>
      <c r="D20" s="78"/>
      <c r="E20" s="78"/>
      <c r="F20" s="78"/>
      <c r="G20" s="78"/>
      <c r="H20" s="78"/>
      <c r="I20" s="79"/>
      <c r="J20" s="71"/>
      <c r="K20" s="79"/>
      <c r="L20" s="78"/>
      <c r="M20" s="78"/>
      <c r="N20" s="78"/>
      <c r="O20" s="78"/>
      <c r="P20" s="78"/>
      <c r="Q20" s="79"/>
      <c r="R20" s="71"/>
      <c r="S20" s="79"/>
      <c r="T20" s="78"/>
      <c r="U20" s="78"/>
      <c r="V20" s="78"/>
      <c r="W20" s="78"/>
      <c r="X20" s="78"/>
      <c r="Y20" s="79"/>
      <c r="Z20" s="77"/>
    </row>
    <row r="21" spans="1:26" x14ac:dyDescent="0.3">
      <c r="A21" s="57"/>
      <c r="B21" s="70"/>
      <c r="C21" s="79"/>
      <c r="D21" s="78"/>
      <c r="E21" s="78"/>
      <c r="F21" s="78"/>
      <c r="G21" s="78"/>
      <c r="H21" s="78"/>
      <c r="I21" s="78"/>
      <c r="J21" s="71"/>
      <c r="K21" s="79"/>
      <c r="L21" s="78"/>
      <c r="M21" s="78"/>
      <c r="N21" s="78"/>
      <c r="O21" s="78"/>
      <c r="P21" s="78"/>
      <c r="Q21" s="78"/>
      <c r="R21" s="71"/>
      <c r="S21" s="79"/>
      <c r="T21" s="78"/>
      <c r="U21" s="78"/>
      <c r="V21" s="78"/>
      <c r="W21" s="78"/>
      <c r="X21" s="78"/>
      <c r="Y21" s="79"/>
      <c r="Z21" s="77"/>
    </row>
    <row r="22" spans="1:26" x14ac:dyDescent="0.3">
      <c r="A22" s="57"/>
      <c r="B22" s="70"/>
      <c r="C22" s="78"/>
      <c r="D22" s="78"/>
      <c r="E22" s="78"/>
      <c r="F22" s="78"/>
      <c r="G22" s="78"/>
      <c r="H22" s="78"/>
      <c r="I22" s="78"/>
      <c r="J22" s="71"/>
      <c r="K22" s="78"/>
      <c r="L22" s="78"/>
      <c r="M22" s="78"/>
      <c r="N22" s="78"/>
      <c r="O22" s="78"/>
      <c r="P22" s="78"/>
      <c r="Q22" s="78"/>
      <c r="R22" s="71"/>
      <c r="S22" s="79"/>
      <c r="T22" s="78"/>
      <c r="U22" s="78"/>
      <c r="V22" s="78"/>
      <c r="W22" s="78"/>
      <c r="X22" s="78"/>
      <c r="Y22" s="78"/>
      <c r="Z22" s="77"/>
    </row>
    <row r="23" spans="1:26" x14ac:dyDescent="0.3">
      <c r="A23" s="57"/>
      <c r="B23" s="70"/>
      <c r="C23" s="72"/>
      <c r="D23" s="72"/>
      <c r="E23" s="72"/>
      <c r="F23" s="72"/>
      <c r="G23" s="72"/>
      <c r="H23" s="72"/>
      <c r="I23" s="72"/>
      <c r="J23" s="70"/>
      <c r="K23" s="72"/>
      <c r="L23" s="72"/>
      <c r="M23" s="72"/>
      <c r="N23" s="72"/>
      <c r="O23" s="72"/>
      <c r="P23" s="72"/>
      <c r="Q23" s="72"/>
      <c r="R23" s="70"/>
      <c r="S23" s="72"/>
      <c r="T23" s="72"/>
      <c r="U23" s="72"/>
      <c r="V23" s="72"/>
      <c r="W23" s="72"/>
      <c r="X23" s="72"/>
      <c r="Y23" s="72"/>
      <c r="Z23" s="77"/>
    </row>
    <row r="24" spans="1:26" ht="18" x14ac:dyDescent="0.35">
      <c r="A24" s="57"/>
      <c r="B24" s="70"/>
      <c r="C24" s="120"/>
      <c r="D24" s="120"/>
      <c r="E24" s="120"/>
      <c r="F24" s="120"/>
      <c r="G24" s="120"/>
      <c r="H24" s="120"/>
      <c r="I24" s="120"/>
      <c r="J24" s="74"/>
      <c r="K24" s="120"/>
      <c r="L24" s="120"/>
      <c r="M24" s="120"/>
      <c r="N24" s="120"/>
      <c r="O24" s="120"/>
      <c r="P24" s="120"/>
      <c r="Q24" s="120"/>
      <c r="R24" s="74"/>
      <c r="S24" s="120"/>
      <c r="T24" s="120"/>
      <c r="U24" s="120"/>
      <c r="V24" s="120"/>
      <c r="W24" s="120"/>
      <c r="X24" s="120"/>
      <c r="Y24" s="120"/>
      <c r="Z24" s="77"/>
    </row>
    <row r="25" spans="1:26" x14ac:dyDescent="0.3">
      <c r="A25" s="57"/>
      <c r="B25" s="70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77"/>
    </row>
    <row r="26" spans="1:26" x14ac:dyDescent="0.3">
      <c r="A26" s="57"/>
      <c r="B26" s="70"/>
      <c r="C26" s="78"/>
      <c r="D26" s="78"/>
      <c r="E26" s="78"/>
      <c r="F26" s="78"/>
      <c r="G26" s="78"/>
      <c r="H26" s="78"/>
      <c r="I26" s="79"/>
      <c r="J26" s="71"/>
      <c r="K26" s="78"/>
      <c r="L26" s="78"/>
      <c r="M26" s="78"/>
      <c r="N26" s="78"/>
      <c r="O26" s="78"/>
      <c r="P26" s="78"/>
      <c r="Q26" s="79"/>
      <c r="R26" s="71"/>
      <c r="S26" s="78"/>
      <c r="T26" s="78"/>
      <c r="U26" s="78"/>
      <c r="V26" s="78"/>
      <c r="W26" s="78"/>
      <c r="X26" s="78"/>
      <c r="Y26" s="79"/>
      <c r="Z26" s="77"/>
    </row>
    <row r="27" spans="1:26" x14ac:dyDescent="0.3">
      <c r="A27" s="57"/>
      <c r="B27" s="70"/>
      <c r="C27" s="79"/>
      <c r="D27" s="78"/>
      <c r="E27" s="78"/>
      <c r="F27" s="78"/>
      <c r="G27" s="78"/>
      <c r="H27" s="78"/>
      <c r="I27" s="79"/>
      <c r="J27" s="71"/>
      <c r="K27" s="79"/>
      <c r="L27" s="78"/>
      <c r="M27" s="78"/>
      <c r="N27" s="78"/>
      <c r="O27" s="78"/>
      <c r="P27" s="78"/>
      <c r="Q27" s="79"/>
      <c r="R27" s="71"/>
      <c r="S27" s="78"/>
      <c r="T27" s="78"/>
      <c r="U27" s="78"/>
      <c r="V27" s="78"/>
      <c r="W27" s="78"/>
      <c r="X27" s="78"/>
      <c r="Y27" s="79"/>
      <c r="Z27" s="77"/>
    </row>
    <row r="28" spans="1:26" x14ac:dyDescent="0.3">
      <c r="A28" s="57"/>
      <c r="B28" s="70"/>
      <c r="C28" s="79"/>
      <c r="D28" s="78"/>
      <c r="E28" s="78"/>
      <c r="F28" s="78"/>
      <c r="G28" s="78"/>
      <c r="H28" s="78"/>
      <c r="I28" s="79"/>
      <c r="J28" s="71"/>
      <c r="K28" s="79"/>
      <c r="L28" s="78"/>
      <c r="M28" s="78"/>
      <c r="N28" s="78"/>
      <c r="O28" s="78"/>
      <c r="P28" s="78"/>
      <c r="Q28" s="79"/>
      <c r="R28" s="71"/>
      <c r="S28" s="78"/>
      <c r="T28" s="78"/>
      <c r="U28" s="78"/>
      <c r="V28" s="78"/>
      <c r="W28" s="78"/>
      <c r="X28" s="78"/>
      <c r="Y28" s="79"/>
      <c r="Z28" s="77"/>
    </row>
    <row r="29" spans="1:26" x14ac:dyDescent="0.3">
      <c r="A29" s="57"/>
      <c r="B29" s="70"/>
      <c r="C29" s="79"/>
      <c r="D29" s="78"/>
      <c r="E29" s="78"/>
      <c r="F29" s="78"/>
      <c r="G29" s="78"/>
      <c r="H29" s="78"/>
      <c r="I29" s="79"/>
      <c r="J29" s="71"/>
      <c r="K29" s="79"/>
      <c r="L29" s="78"/>
      <c r="M29" s="78"/>
      <c r="N29" s="78"/>
      <c r="O29" s="78"/>
      <c r="P29" s="78"/>
      <c r="Q29" s="79"/>
      <c r="R29" s="71"/>
      <c r="S29" s="78"/>
      <c r="T29" s="78"/>
      <c r="U29" s="78"/>
      <c r="V29" s="78"/>
      <c r="W29" s="78"/>
      <c r="X29" s="78"/>
      <c r="Y29" s="79"/>
      <c r="Z29" s="77"/>
    </row>
    <row r="30" spans="1:26" x14ac:dyDescent="0.3">
      <c r="A30" s="57"/>
      <c r="B30" s="70"/>
      <c r="C30" s="79"/>
      <c r="D30" s="78"/>
      <c r="E30" s="78"/>
      <c r="F30" s="78"/>
      <c r="G30" s="78"/>
      <c r="H30" s="78"/>
      <c r="I30" s="78"/>
      <c r="J30" s="71"/>
      <c r="K30" s="79"/>
      <c r="L30" s="78"/>
      <c r="M30" s="78"/>
      <c r="N30" s="78"/>
      <c r="O30" s="78"/>
      <c r="P30" s="78"/>
      <c r="Q30" s="79"/>
      <c r="R30" s="71"/>
      <c r="S30" s="78"/>
      <c r="T30" s="78"/>
      <c r="U30" s="78"/>
      <c r="V30" s="78"/>
      <c r="W30" s="78"/>
      <c r="X30" s="78"/>
      <c r="Y30" s="78"/>
      <c r="Z30" s="77"/>
    </row>
    <row r="31" spans="1:26" x14ac:dyDescent="0.3">
      <c r="A31" s="57"/>
      <c r="B31" s="70"/>
      <c r="C31" s="78"/>
      <c r="D31" s="78"/>
      <c r="E31" s="78"/>
      <c r="F31" s="78"/>
      <c r="G31" s="78"/>
      <c r="H31" s="78"/>
      <c r="I31" s="78"/>
      <c r="J31" s="71"/>
      <c r="K31" s="78"/>
      <c r="L31" s="78"/>
      <c r="M31" s="78"/>
      <c r="N31" s="78"/>
      <c r="O31" s="78"/>
      <c r="P31" s="78"/>
      <c r="Q31" s="78"/>
      <c r="R31" s="71"/>
      <c r="S31" s="78"/>
      <c r="T31" s="78"/>
      <c r="U31" s="78"/>
      <c r="V31" s="78"/>
      <c r="W31" s="78"/>
      <c r="X31" s="78"/>
      <c r="Y31" s="78"/>
      <c r="Z31" s="77"/>
    </row>
    <row r="32" spans="1:26" x14ac:dyDescent="0.3">
      <c r="A32" s="57"/>
      <c r="B32" s="70"/>
      <c r="C32" s="72"/>
      <c r="D32" s="72"/>
      <c r="E32" s="72"/>
      <c r="F32" s="72"/>
      <c r="G32" s="72"/>
      <c r="H32" s="72"/>
      <c r="I32" s="72"/>
      <c r="J32" s="70"/>
      <c r="K32" s="72"/>
      <c r="L32" s="72"/>
      <c r="M32" s="72"/>
      <c r="N32" s="72"/>
      <c r="O32" s="72"/>
      <c r="P32" s="72"/>
      <c r="Q32" s="72"/>
      <c r="R32" s="70"/>
      <c r="S32" s="72"/>
      <c r="T32" s="72"/>
      <c r="U32" s="72"/>
      <c r="V32" s="72"/>
      <c r="W32" s="72"/>
      <c r="X32" s="72"/>
      <c r="Y32" s="72"/>
      <c r="Z32" s="77"/>
    </row>
    <row r="33" spans="1:27" ht="18" x14ac:dyDescent="0.35">
      <c r="A33" s="57"/>
      <c r="B33" s="70"/>
      <c r="C33" s="120"/>
      <c r="D33" s="120"/>
      <c r="E33" s="120"/>
      <c r="F33" s="120"/>
      <c r="G33" s="120"/>
      <c r="H33" s="120"/>
      <c r="I33" s="120"/>
      <c r="J33" s="73"/>
      <c r="K33" s="120"/>
      <c r="L33" s="120"/>
      <c r="M33" s="120"/>
      <c r="N33" s="120"/>
      <c r="O33" s="120"/>
      <c r="P33" s="120"/>
      <c r="Q33" s="120"/>
      <c r="R33" s="73"/>
      <c r="S33" s="120"/>
      <c r="T33" s="120"/>
      <c r="U33" s="120"/>
      <c r="V33" s="120"/>
      <c r="W33" s="120"/>
      <c r="X33" s="120"/>
      <c r="Y33" s="120"/>
      <c r="Z33" s="77"/>
    </row>
    <row r="34" spans="1:27" x14ac:dyDescent="0.3">
      <c r="A34" s="57"/>
      <c r="B34" s="70"/>
      <c r="C34" s="69"/>
      <c r="D34" s="69"/>
      <c r="E34" s="69"/>
      <c r="F34" s="69"/>
      <c r="G34" s="69"/>
      <c r="H34" s="69"/>
      <c r="I34" s="69"/>
      <c r="J34" s="68"/>
      <c r="K34" s="69"/>
      <c r="L34" s="69"/>
      <c r="M34" s="69"/>
      <c r="N34" s="69"/>
      <c r="O34" s="69"/>
      <c r="P34" s="69"/>
      <c r="Q34" s="69"/>
      <c r="R34" s="68"/>
      <c r="S34" s="69"/>
      <c r="T34" s="69"/>
      <c r="U34" s="69"/>
      <c r="V34" s="69"/>
      <c r="W34" s="69"/>
      <c r="X34" s="69"/>
      <c r="Y34" s="69"/>
      <c r="Z34" s="77"/>
    </row>
    <row r="35" spans="1:27" x14ac:dyDescent="0.3">
      <c r="A35" s="57"/>
      <c r="B35" s="70"/>
      <c r="C35" s="78"/>
      <c r="D35" s="78"/>
      <c r="E35" s="78"/>
      <c r="F35" s="78"/>
      <c r="G35" s="78"/>
      <c r="H35" s="78"/>
      <c r="I35" s="79"/>
      <c r="J35" s="71"/>
      <c r="K35" s="78"/>
      <c r="L35" s="78"/>
      <c r="M35" s="78"/>
      <c r="N35" s="78"/>
      <c r="O35" s="78"/>
      <c r="P35" s="78"/>
      <c r="Q35" s="79"/>
      <c r="R35" s="71"/>
      <c r="S35" s="79"/>
      <c r="T35" s="78"/>
      <c r="U35" s="78"/>
      <c r="V35" s="78"/>
      <c r="W35" s="78"/>
      <c r="X35" s="78"/>
      <c r="Y35" s="79"/>
      <c r="Z35" s="77"/>
    </row>
    <row r="36" spans="1:27" x14ac:dyDescent="0.3">
      <c r="A36" s="57"/>
      <c r="B36" s="70"/>
      <c r="C36" s="79"/>
      <c r="D36" s="78"/>
      <c r="E36" s="78"/>
      <c r="F36" s="78"/>
      <c r="G36" s="78"/>
      <c r="H36" s="78"/>
      <c r="I36" s="79"/>
      <c r="J36" s="71"/>
      <c r="K36" s="79"/>
      <c r="L36" s="78"/>
      <c r="M36" s="78"/>
      <c r="N36" s="78"/>
      <c r="O36" s="78"/>
      <c r="P36" s="78"/>
      <c r="Q36" s="79"/>
      <c r="R36" s="71"/>
      <c r="S36" s="79"/>
      <c r="T36" s="78"/>
      <c r="U36" s="78"/>
      <c r="V36" s="78"/>
      <c r="W36" s="78"/>
      <c r="X36" s="78"/>
      <c r="Y36" s="79"/>
      <c r="Z36" s="77"/>
    </row>
    <row r="37" spans="1:27" x14ac:dyDescent="0.3">
      <c r="A37" s="57"/>
      <c r="B37" s="70"/>
      <c r="C37" s="79"/>
      <c r="D37" s="78"/>
      <c r="E37" s="78"/>
      <c r="F37" s="78"/>
      <c r="G37" s="78"/>
      <c r="H37" s="78"/>
      <c r="I37" s="79"/>
      <c r="J37" s="71"/>
      <c r="K37" s="79"/>
      <c r="L37" s="78"/>
      <c r="M37" s="78"/>
      <c r="N37" s="78"/>
      <c r="O37" s="78"/>
      <c r="P37" s="78"/>
      <c r="Q37" s="79"/>
      <c r="R37" s="71"/>
      <c r="S37" s="79"/>
      <c r="T37" s="78"/>
      <c r="U37" s="78"/>
      <c r="V37" s="78"/>
      <c r="W37" s="78"/>
      <c r="X37" s="78"/>
      <c r="Y37" s="79"/>
      <c r="Z37" s="77"/>
    </row>
    <row r="38" spans="1:27" x14ac:dyDescent="0.3">
      <c r="A38" s="57"/>
      <c r="B38" s="70"/>
      <c r="C38" s="79"/>
      <c r="D38" s="78"/>
      <c r="E38" s="78"/>
      <c r="F38" s="78"/>
      <c r="G38" s="78"/>
      <c r="H38" s="78"/>
      <c r="I38" s="79"/>
      <c r="J38" s="71"/>
      <c r="K38" s="79"/>
      <c r="L38" s="78"/>
      <c r="M38" s="78"/>
      <c r="N38" s="78"/>
      <c r="O38" s="78"/>
      <c r="P38" s="78"/>
      <c r="Q38" s="79"/>
      <c r="R38" s="71"/>
      <c r="S38" s="79"/>
      <c r="T38" s="78"/>
      <c r="U38" s="78"/>
      <c r="V38" s="78"/>
      <c r="W38" s="78"/>
      <c r="X38" s="78"/>
      <c r="Y38" s="79"/>
      <c r="Z38" s="77"/>
    </row>
    <row r="39" spans="1:27" x14ac:dyDescent="0.3">
      <c r="A39" s="57"/>
      <c r="B39" s="70"/>
      <c r="C39" s="79"/>
      <c r="D39" s="78"/>
      <c r="E39" s="78"/>
      <c r="F39" s="78"/>
      <c r="G39" s="78"/>
      <c r="H39" s="78"/>
      <c r="I39" s="78"/>
      <c r="J39" s="71"/>
      <c r="K39" s="79"/>
      <c r="L39" s="78"/>
      <c r="M39" s="78"/>
      <c r="N39" s="78"/>
      <c r="O39" s="78"/>
      <c r="P39" s="78"/>
      <c r="Q39" s="79"/>
      <c r="R39" s="71"/>
      <c r="S39" s="79"/>
      <c r="T39" s="78"/>
      <c r="U39" s="78"/>
      <c r="V39" s="78"/>
      <c r="W39" s="78"/>
      <c r="X39" s="78"/>
      <c r="Y39" s="78"/>
      <c r="Z39" s="77"/>
    </row>
    <row r="40" spans="1:27" x14ac:dyDescent="0.3">
      <c r="A40" s="57"/>
      <c r="B40" s="70"/>
      <c r="C40" s="78"/>
      <c r="D40" s="78"/>
      <c r="E40" s="78"/>
      <c r="F40" s="78"/>
      <c r="G40" s="78"/>
      <c r="H40" s="78"/>
      <c r="I40" s="78"/>
      <c r="J40" s="71"/>
      <c r="K40" s="78"/>
      <c r="L40" s="78"/>
      <c r="M40" s="78"/>
      <c r="N40" s="78"/>
      <c r="O40" s="78"/>
      <c r="P40" s="78"/>
      <c r="Q40" s="78"/>
      <c r="R40" s="71"/>
      <c r="S40" s="78"/>
      <c r="T40" s="78"/>
      <c r="U40" s="78"/>
      <c r="V40" s="78"/>
      <c r="W40" s="78"/>
      <c r="X40" s="78"/>
      <c r="Y40" s="78"/>
      <c r="Z40" s="77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8"/>
      <c r="D43" s="118"/>
      <c r="E43" s="80"/>
      <c r="F43" s="80"/>
      <c r="G43" s="118"/>
      <c r="H43" s="118"/>
      <c r="I43" s="81"/>
      <c r="J43" s="81"/>
      <c r="K43" s="81"/>
      <c r="L43" s="81"/>
      <c r="M43" s="81"/>
      <c r="N43" s="119"/>
      <c r="O43" s="119"/>
      <c r="P43" s="81"/>
      <c r="Q43" s="82"/>
      <c r="R43" s="82"/>
      <c r="S43" s="82"/>
      <c r="T43" s="82"/>
      <c r="U43" s="83"/>
      <c r="V43" s="83"/>
      <c r="W43" s="83"/>
      <c r="X43" s="83"/>
      <c r="Y43" s="83"/>
      <c r="Z43" s="57"/>
      <c r="AA43" s="57"/>
    </row>
    <row r="44" spans="1:27" x14ac:dyDescent="0.3">
      <c r="B44" s="57"/>
      <c r="C44" s="118"/>
      <c r="D44" s="118"/>
      <c r="E44" s="80"/>
      <c r="F44" s="80"/>
      <c r="G44" s="81"/>
      <c r="H44" s="81"/>
      <c r="I44" s="81"/>
      <c r="J44" s="81"/>
      <c r="K44" s="81"/>
      <c r="L44" s="81"/>
      <c r="M44" s="81"/>
      <c r="N44" s="119"/>
      <c r="O44" s="119"/>
      <c r="P44" s="81"/>
      <c r="Q44" s="58"/>
      <c r="R44" s="58"/>
      <c r="S44" s="58"/>
      <c r="T44" s="58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8"/>
      <c r="D45" s="118"/>
      <c r="E45" s="80"/>
      <c r="F45" s="80"/>
      <c r="G45" s="81"/>
      <c r="H45" s="81"/>
      <c r="I45" s="81"/>
      <c r="J45" s="81"/>
      <c r="K45" s="81"/>
      <c r="L45" s="81"/>
      <c r="M45" s="81"/>
      <c r="N45" s="119"/>
      <c r="O45" s="119"/>
      <c r="P45" s="81"/>
      <c r="Q45" s="58"/>
      <c r="R45" s="58"/>
      <c r="S45" s="58"/>
      <c r="T45" s="58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8"/>
      <c r="D46" s="118"/>
      <c r="E46" s="80"/>
      <c r="F46" s="80"/>
      <c r="G46" s="81"/>
      <c r="H46" s="81"/>
      <c r="I46" s="81"/>
      <c r="J46" s="81"/>
      <c r="K46" s="81"/>
      <c r="L46" s="81"/>
      <c r="M46" s="81"/>
      <c r="N46" s="119"/>
      <c r="O46" s="119"/>
      <c r="P46" s="81"/>
      <c r="Q46" s="58"/>
      <c r="R46" s="58"/>
      <c r="S46" s="58"/>
      <c r="T46" s="58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8"/>
      <c r="D47" s="118"/>
      <c r="E47" s="80"/>
      <c r="F47" s="80"/>
      <c r="G47" s="81"/>
      <c r="H47" s="81"/>
      <c r="I47" s="81"/>
      <c r="J47" s="81"/>
      <c r="K47" s="81"/>
      <c r="L47" s="81"/>
      <c r="M47" s="81"/>
      <c r="N47" s="119"/>
      <c r="O47" s="119"/>
      <c r="P47" s="81"/>
      <c r="Q47" s="58"/>
      <c r="R47" s="58"/>
      <c r="S47" s="58"/>
      <c r="T47" s="58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8"/>
      <c r="D48" s="118"/>
      <c r="E48" s="80"/>
      <c r="F48" s="80"/>
      <c r="G48" s="58"/>
      <c r="H48" s="58"/>
      <c r="I48" s="58"/>
      <c r="J48" s="58"/>
      <c r="K48" s="58"/>
      <c r="L48" s="58"/>
      <c r="M48" s="58"/>
      <c r="N48" s="119"/>
      <c r="O48" s="119"/>
      <c r="P48" s="81"/>
      <c r="Q48" s="58"/>
      <c r="R48" s="58"/>
      <c r="S48" s="58"/>
      <c r="T48" s="58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8"/>
      <c r="D49" s="118"/>
      <c r="E49" s="80"/>
      <c r="F49" s="80"/>
      <c r="G49" s="58"/>
      <c r="H49" s="58"/>
      <c r="I49" s="58"/>
      <c r="J49" s="58"/>
      <c r="K49" s="58"/>
      <c r="L49" s="58"/>
      <c r="M49" s="58"/>
      <c r="N49" s="119"/>
      <c r="O49" s="119"/>
      <c r="P49" s="81"/>
      <c r="Q49" s="58"/>
      <c r="R49" s="58"/>
      <c r="S49" s="58"/>
      <c r="T49" s="58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8"/>
      <c r="D50" s="118"/>
      <c r="E50" s="80"/>
      <c r="F50" s="80"/>
      <c r="G50" s="58"/>
      <c r="H50" s="58"/>
      <c r="I50" s="58"/>
      <c r="J50" s="58"/>
      <c r="K50" s="58"/>
      <c r="L50" s="58"/>
      <c r="M50" s="58"/>
      <c r="N50" s="119"/>
      <c r="O50" s="119"/>
      <c r="P50" s="81"/>
      <c r="Q50" s="58"/>
      <c r="R50" s="58"/>
      <c r="S50" s="58"/>
      <c r="T50" s="58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8"/>
      <c r="D51" s="118"/>
      <c r="E51" s="80"/>
      <c r="F51" s="80"/>
      <c r="G51" s="58"/>
      <c r="H51" s="58"/>
      <c r="I51" s="58"/>
      <c r="J51" s="58"/>
      <c r="K51" s="58"/>
      <c r="L51" s="58"/>
      <c r="M51" s="58"/>
      <c r="N51" s="119"/>
      <c r="O51" s="119"/>
      <c r="P51" s="81"/>
      <c r="Q51" s="58"/>
      <c r="R51" s="58"/>
      <c r="S51" s="58"/>
      <c r="T51" s="58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8"/>
      <c r="D52" s="118"/>
      <c r="E52" s="80"/>
      <c r="F52" s="80"/>
      <c r="G52" s="58"/>
      <c r="H52" s="58"/>
      <c r="I52" s="58"/>
      <c r="J52" s="58"/>
      <c r="K52" s="58"/>
      <c r="L52" s="58"/>
      <c r="M52" s="58"/>
      <c r="N52" s="119"/>
      <c r="O52" s="119"/>
      <c r="P52" s="81"/>
      <c r="Q52" s="58"/>
      <c r="R52" s="58"/>
      <c r="S52" s="58"/>
      <c r="T52" s="58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8"/>
      <c r="D53" s="118"/>
      <c r="E53" s="80"/>
      <c r="F53" s="80"/>
      <c r="G53" s="58"/>
      <c r="H53" s="58"/>
      <c r="I53" s="58"/>
      <c r="J53" s="58"/>
      <c r="K53" s="58"/>
      <c r="L53" s="58"/>
      <c r="M53" s="58"/>
      <c r="N53" s="119"/>
      <c r="O53" s="119"/>
      <c r="P53" s="81"/>
      <c r="Q53" s="58"/>
      <c r="R53" s="58"/>
      <c r="S53" s="58"/>
      <c r="T53" s="58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8"/>
      <c r="D54" s="118"/>
      <c r="E54" s="80"/>
      <c r="F54" s="80"/>
      <c r="G54" s="58"/>
      <c r="H54" s="58"/>
      <c r="I54" s="58"/>
      <c r="J54" s="58"/>
      <c r="K54" s="58"/>
      <c r="L54" s="58"/>
      <c r="M54" s="58"/>
      <c r="N54" s="119"/>
      <c r="O54" s="119"/>
      <c r="P54" s="81"/>
      <c r="Q54" s="58"/>
      <c r="R54" s="58"/>
      <c r="S54" s="58"/>
      <c r="T54" s="58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8"/>
      <c r="D55" s="118"/>
      <c r="E55" s="80"/>
      <c r="F55" s="80"/>
      <c r="G55" s="58"/>
      <c r="H55" s="58"/>
      <c r="I55" s="58"/>
      <c r="J55" s="58"/>
      <c r="K55" s="58"/>
      <c r="L55" s="58"/>
      <c r="M55" s="58"/>
      <c r="N55" s="119"/>
      <c r="O55" s="119"/>
      <c r="P55" s="81"/>
      <c r="Q55" s="58"/>
      <c r="R55" s="58"/>
      <c r="S55" s="58"/>
      <c r="T55" s="58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8"/>
      <c r="D56" s="118"/>
      <c r="E56" s="80"/>
      <c r="F56" s="80"/>
      <c r="G56" s="58"/>
      <c r="H56" s="58"/>
      <c r="I56" s="58"/>
      <c r="J56" s="58"/>
      <c r="K56" s="58"/>
      <c r="L56" s="58"/>
      <c r="M56" s="58"/>
      <c r="N56" s="84"/>
      <c r="O56" s="84"/>
      <c r="P56" s="81"/>
      <c r="Q56" s="58"/>
      <c r="R56" s="58"/>
      <c r="S56" s="58"/>
      <c r="T56" s="58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2022 Calendario</vt:lpstr>
      <vt:lpstr>3. Festivos</vt:lpstr>
      <vt:lpstr>4. 2022 Calendario imagen</vt:lpstr>
      <vt:lpstr>'1. Instrucciones'!Área_de_impresión</vt:lpstr>
      <vt:lpstr>'2. 2022 Calendario'!Área_de_impresión</vt:lpstr>
      <vt:lpstr>'4. 2022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2021-11-29T11:06:13Z</cp:lastPrinted>
  <dcterms:created xsi:type="dcterms:W3CDTF">2019-03-01T13:25:20Z</dcterms:created>
  <dcterms:modified xsi:type="dcterms:W3CDTF">2021-12-31T16:23:46Z</dcterms:modified>
</cp:coreProperties>
</file>