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Personal\Eduard\Blog\Posts\000 Calendario laboral\Calendario laboral 2022\2022 Galicia Asturias\"/>
    </mc:Choice>
  </mc:AlternateContent>
  <xr:revisionPtr revIDLastSave="0" documentId="13_ncr:1_{A01C641C-CE32-4F92-86A7-C860E28A7029}" xr6:coauthVersionLast="44" xr6:coauthVersionMax="44" xr10:uidLastSave="{00000000-0000-0000-0000-000000000000}"/>
  <bookViews>
    <workbookView xWindow="-108" yWindow="-108" windowWidth="23256" windowHeight="12576" tabRatio="601" xr2:uid="{00000000-000D-0000-FFFF-FFFF00000000}"/>
  </bookViews>
  <sheets>
    <sheet name="1. Instrucciones" sheetId="3" r:id="rId1"/>
    <sheet name="2. 2022 Calendario" sheetId="1" r:id="rId2"/>
    <sheet name="3. Festivos" sheetId="2" r:id="rId3"/>
    <sheet name="4. 2022 Calendario imagen" sheetId="4" r:id="rId4"/>
  </sheets>
  <externalReferences>
    <externalReference r:id="rId5"/>
  </externalReferences>
  <definedNames>
    <definedName name="_xlnm.Print_Area" localSheetId="0">'1. Instrucciones'!$A$1:$N$46</definedName>
    <definedName name="_xlnm.Print_Area" localSheetId="1">'2. 2022 Calendario'!$A$1:$Z$57</definedName>
    <definedName name="_xlnm.Print_Area" localSheetId="3">'4. 2022 Calendario imagen'!$A$1:$Z$57</definedName>
    <definedName name="Feriados">[1]Feriados!$B$8:$B$164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2" l="1"/>
  <c r="O2" i="2"/>
  <c r="R2" i="2"/>
  <c r="AE2" i="2"/>
  <c r="L9" i="1" l="1"/>
  <c r="M9" i="1" s="1"/>
  <c r="N9" i="1" s="1"/>
  <c r="O9" i="1" s="1"/>
  <c r="P9" i="1" s="1"/>
  <c r="Q9" i="1" s="1"/>
  <c r="X39" i="1"/>
  <c r="S36" i="1"/>
  <c r="M39" i="1"/>
  <c r="C40" i="1"/>
  <c r="C36" i="1"/>
  <c r="W30" i="1"/>
  <c r="S28" i="1"/>
  <c r="S27" i="1"/>
  <c r="K28" i="1"/>
  <c r="K27" i="1"/>
  <c r="L26" i="1"/>
  <c r="M26" i="1" s="1"/>
  <c r="N26" i="1" s="1"/>
  <c r="O26" i="1" s="1"/>
  <c r="P26" i="1" s="1"/>
  <c r="Q26" i="1" s="1"/>
  <c r="I30" i="1"/>
  <c r="C29" i="1"/>
  <c r="C28" i="1"/>
  <c r="C27" i="1"/>
  <c r="H26" i="1"/>
  <c r="K18" i="1"/>
  <c r="H21" i="1"/>
  <c r="C19" i="1"/>
  <c r="C18" i="1"/>
  <c r="N43" i="1" l="1"/>
  <c r="N44" i="1"/>
  <c r="N45" i="1"/>
  <c r="N46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47" i="1"/>
  <c r="N48" i="1"/>
  <c r="N49" i="1"/>
  <c r="N50" i="1"/>
  <c r="N51" i="1"/>
  <c r="N52" i="1"/>
  <c r="N53" i="1"/>
  <c r="N54" i="1"/>
  <c r="N55" i="1"/>
  <c r="N56" i="1"/>
  <c r="N47" i="1"/>
  <c r="AF2" i="2" l="1"/>
  <c r="AC2" i="2"/>
  <c r="AB2" i="2"/>
  <c r="Z2" i="2"/>
  <c r="Y2" i="2"/>
  <c r="W2" i="2"/>
  <c r="V2" i="2"/>
  <c r="S2" i="2"/>
  <c r="P2" i="2"/>
  <c r="M2" i="2"/>
  <c r="J2" i="2"/>
  <c r="I2" i="2"/>
  <c r="G2" i="2"/>
  <c r="F2" i="2"/>
  <c r="T36" i="1" l="1"/>
  <c r="U36" i="1" s="1"/>
  <c r="V36" i="1" s="1"/>
  <c r="W36" i="1" s="1"/>
  <c r="X36" i="1" s="1"/>
  <c r="Y36" i="1" s="1"/>
  <c r="W35" i="1"/>
  <c r="X35" i="1" s="1"/>
  <c r="Y35" i="1" s="1"/>
  <c r="S37" i="1"/>
  <c r="S38" i="1" s="1"/>
  <c r="S39" i="1" s="1"/>
  <c r="T39" i="1" s="1"/>
  <c r="U39" i="1" s="1"/>
  <c r="V39" i="1" s="1"/>
  <c r="W39" i="1" s="1"/>
  <c r="M35" i="1"/>
  <c r="N35" i="1" s="1"/>
  <c r="O35" i="1" s="1"/>
  <c r="P35" i="1" s="1"/>
  <c r="Q35" i="1" s="1"/>
  <c r="K36" i="1"/>
  <c r="L36" i="1" s="1"/>
  <c r="M36" i="1" s="1"/>
  <c r="N36" i="1" s="1"/>
  <c r="O36" i="1" s="1"/>
  <c r="P36" i="1" s="1"/>
  <c r="Q36" i="1" s="1"/>
  <c r="D36" i="1"/>
  <c r="E36" i="1" s="1"/>
  <c r="F36" i="1" s="1"/>
  <c r="G36" i="1" s="1"/>
  <c r="H36" i="1" s="1"/>
  <c r="I36" i="1" s="1"/>
  <c r="C37" i="1"/>
  <c r="D37" i="1" s="1"/>
  <c r="E37" i="1" s="1"/>
  <c r="F37" i="1" s="1"/>
  <c r="G37" i="1" s="1"/>
  <c r="H37" i="1" s="1"/>
  <c r="I37" i="1" s="1"/>
  <c r="I35" i="1"/>
  <c r="T27" i="1"/>
  <c r="U27" i="1" s="1"/>
  <c r="V27" i="1" s="1"/>
  <c r="W27" i="1" s="1"/>
  <c r="X27" i="1" s="1"/>
  <c r="Y27" i="1" s="1"/>
  <c r="T28" i="1"/>
  <c r="U28" i="1" s="1"/>
  <c r="V28" i="1" s="1"/>
  <c r="W28" i="1" s="1"/>
  <c r="X28" i="1" s="1"/>
  <c r="Y28" i="1" s="1"/>
  <c r="S29" i="1" s="1"/>
  <c r="T29" i="1" s="1"/>
  <c r="U29" i="1" s="1"/>
  <c r="V29" i="1" s="1"/>
  <c r="W29" i="1" s="1"/>
  <c r="X29" i="1" s="1"/>
  <c r="Y29" i="1" s="1"/>
  <c r="S30" i="1" s="1"/>
  <c r="T30" i="1" s="1"/>
  <c r="U30" i="1" s="1"/>
  <c r="V30" i="1" s="1"/>
  <c r="W26" i="1"/>
  <c r="X26" i="1" s="1"/>
  <c r="Y26" i="1" s="1"/>
  <c r="L28" i="1"/>
  <c r="M28" i="1" s="1"/>
  <c r="N28" i="1" s="1"/>
  <c r="O28" i="1" s="1"/>
  <c r="P28" i="1" s="1"/>
  <c r="Q28" i="1" s="1"/>
  <c r="K29" i="1" s="1"/>
  <c r="L29" i="1" s="1"/>
  <c r="M29" i="1" s="1"/>
  <c r="N29" i="1" s="1"/>
  <c r="O29" i="1" s="1"/>
  <c r="P29" i="1" s="1"/>
  <c r="Q29" i="1" s="1"/>
  <c r="K30" i="1" s="1"/>
  <c r="L30" i="1" s="1"/>
  <c r="M30" i="1" s="1"/>
  <c r="L27" i="1"/>
  <c r="M27" i="1" s="1"/>
  <c r="N27" i="1" s="1"/>
  <c r="O27" i="1" s="1"/>
  <c r="P27" i="1" s="1"/>
  <c r="Q27" i="1" s="1"/>
  <c r="D28" i="1"/>
  <c r="E28" i="1" s="1"/>
  <c r="F28" i="1" s="1"/>
  <c r="G28" i="1" s="1"/>
  <c r="H28" i="1" s="1"/>
  <c r="I28" i="1" s="1"/>
  <c r="D29" i="1"/>
  <c r="E29" i="1" s="1"/>
  <c r="F29" i="1" s="1"/>
  <c r="G29" i="1" s="1"/>
  <c r="H29" i="1" s="1"/>
  <c r="I29" i="1" s="1"/>
  <c r="C30" i="1" s="1"/>
  <c r="D30" i="1" s="1"/>
  <c r="E30" i="1" s="1"/>
  <c r="F30" i="1" s="1"/>
  <c r="G30" i="1" s="1"/>
  <c r="H30" i="1" s="1"/>
  <c r="D27" i="1"/>
  <c r="E27" i="1" s="1"/>
  <c r="F27" i="1" s="1"/>
  <c r="G27" i="1" s="1"/>
  <c r="H27" i="1" s="1"/>
  <c r="I27" i="1" s="1"/>
  <c r="I26" i="1"/>
  <c r="V17" i="1"/>
  <c r="W17" i="1" s="1"/>
  <c r="X17" i="1" s="1"/>
  <c r="Y17" i="1" s="1"/>
  <c r="S18" i="1" s="1"/>
  <c r="T18" i="1" s="1"/>
  <c r="U18" i="1" s="1"/>
  <c r="V18" i="1" s="1"/>
  <c r="W18" i="1" s="1"/>
  <c r="X18" i="1" s="1"/>
  <c r="Y18" i="1" s="1"/>
  <c r="S19" i="1" s="1"/>
  <c r="T19" i="1" s="1"/>
  <c r="U19" i="1" s="1"/>
  <c r="V19" i="1" s="1"/>
  <c r="W19" i="1" s="1"/>
  <c r="X19" i="1" s="1"/>
  <c r="Y19" i="1" s="1"/>
  <c r="S20" i="1" s="1"/>
  <c r="T20" i="1" s="1"/>
  <c r="U20" i="1" s="1"/>
  <c r="V20" i="1" s="1"/>
  <c r="W20" i="1" s="1"/>
  <c r="X20" i="1" s="1"/>
  <c r="Y20" i="1" s="1"/>
  <c r="S21" i="1" s="1"/>
  <c r="T21" i="1" s="1"/>
  <c r="U21" i="1" s="1"/>
  <c r="V21" i="1" s="1"/>
  <c r="L18" i="1"/>
  <c r="M18" i="1" s="1"/>
  <c r="N18" i="1" s="1"/>
  <c r="O18" i="1" s="1"/>
  <c r="P18" i="1" s="1"/>
  <c r="Q18" i="1" s="1"/>
  <c r="K19" i="1" s="1"/>
  <c r="L19" i="1" s="1"/>
  <c r="M19" i="1" s="1"/>
  <c r="N19" i="1" s="1"/>
  <c r="O19" i="1" s="1"/>
  <c r="P19" i="1" s="1"/>
  <c r="Q19" i="1" s="1"/>
  <c r="K20" i="1" s="1"/>
  <c r="L20" i="1" s="1"/>
  <c r="M20" i="1" s="1"/>
  <c r="N20" i="1" s="1"/>
  <c r="O20" i="1" s="1"/>
  <c r="P20" i="1" s="1"/>
  <c r="Q20" i="1" s="1"/>
  <c r="K21" i="1" s="1"/>
  <c r="L21" i="1" s="1"/>
  <c r="M21" i="1" s="1"/>
  <c r="N21" i="1" s="1"/>
  <c r="O21" i="1" s="1"/>
  <c r="P21" i="1" s="1"/>
  <c r="Q21" i="1" s="1"/>
  <c r="K22" i="1" s="1"/>
  <c r="L22" i="1" s="1"/>
  <c r="D19" i="1"/>
  <c r="E19" i="1" s="1"/>
  <c r="F19" i="1" s="1"/>
  <c r="G19" i="1" s="1"/>
  <c r="H19" i="1" s="1"/>
  <c r="I19" i="1" s="1"/>
  <c r="C20" i="1" s="1"/>
  <c r="D20" i="1" s="1"/>
  <c r="E20" i="1" s="1"/>
  <c r="F20" i="1" s="1"/>
  <c r="G20" i="1" s="1"/>
  <c r="H20" i="1" s="1"/>
  <c r="I20" i="1" s="1"/>
  <c r="C21" i="1" s="1"/>
  <c r="D21" i="1" s="1"/>
  <c r="E21" i="1" s="1"/>
  <c r="F21" i="1" s="1"/>
  <c r="G21" i="1" s="1"/>
  <c r="D18" i="1"/>
  <c r="E18" i="1" s="1"/>
  <c r="F18" i="1" s="1"/>
  <c r="G18" i="1" s="1"/>
  <c r="H18" i="1" s="1"/>
  <c r="I18" i="1" s="1"/>
  <c r="H17" i="1"/>
  <c r="I17" i="1" s="1"/>
  <c r="U8" i="1"/>
  <c r="V8" i="1" s="1"/>
  <c r="W8" i="1" s="1"/>
  <c r="X8" i="1" s="1"/>
  <c r="Y8" i="1" s="1"/>
  <c r="S9" i="1" s="1"/>
  <c r="T9" i="1" s="1"/>
  <c r="U9" i="1" l="1"/>
  <c r="T37" i="1"/>
  <c r="U37" i="1" s="1"/>
  <c r="V37" i="1" s="1"/>
  <c r="W37" i="1" s="1"/>
  <c r="X37" i="1" s="1"/>
  <c r="Y37" i="1" s="1"/>
  <c r="C38" i="1"/>
  <c r="K37" i="1"/>
  <c r="T38" i="1"/>
  <c r="U38" i="1" s="1"/>
  <c r="V38" i="1" s="1"/>
  <c r="W38" i="1" s="1"/>
  <c r="X38" i="1" s="1"/>
  <c r="Y38" i="1" s="1"/>
  <c r="K9" i="1"/>
  <c r="V9" i="1" l="1"/>
  <c r="K38" i="1"/>
  <c r="L37" i="1"/>
  <c r="M37" i="1" s="1"/>
  <c r="N37" i="1" s="1"/>
  <c r="O37" i="1" s="1"/>
  <c r="P37" i="1" s="1"/>
  <c r="Q37" i="1" s="1"/>
  <c r="C39" i="1"/>
  <c r="D39" i="1" s="1"/>
  <c r="E39" i="1" s="1"/>
  <c r="F39" i="1" s="1"/>
  <c r="G39" i="1" s="1"/>
  <c r="H39" i="1" s="1"/>
  <c r="I39" i="1" s="1"/>
  <c r="D38" i="1"/>
  <c r="E38" i="1" s="1"/>
  <c r="F38" i="1" s="1"/>
  <c r="G38" i="1" s="1"/>
  <c r="H38" i="1" s="1"/>
  <c r="I38" i="1" s="1"/>
  <c r="W9" i="1" l="1"/>
  <c r="K39" i="1"/>
  <c r="L39" i="1" s="1"/>
  <c r="L38" i="1"/>
  <c r="M38" i="1" s="1"/>
  <c r="N38" i="1" s="1"/>
  <c r="O38" i="1" s="1"/>
  <c r="P38" i="1" s="1"/>
  <c r="Q38" i="1" s="1"/>
  <c r="C2" i="2"/>
  <c r="B2" i="2" s="1"/>
  <c r="X9" i="1" l="1"/>
  <c r="Y9" i="1" s="1"/>
  <c r="S10" i="1" s="1"/>
  <c r="T10" i="1" s="1"/>
  <c r="U10" i="1" s="1"/>
  <c r="V10" i="1" s="1"/>
  <c r="W10" i="1" s="1"/>
  <c r="X10" i="1" s="1"/>
  <c r="Y10" i="1" s="1"/>
  <c r="S11" i="1" s="1"/>
  <c r="T11" i="1" s="1"/>
  <c r="U11" i="1" s="1"/>
  <c r="V11" i="1" s="1"/>
  <c r="W11" i="1" s="1"/>
  <c r="X11" i="1" s="1"/>
  <c r="Y11" i="1" s="1"/>
  <c r="S12" i="1" s="1"/>
  <c r="T12" i="1" s="1"/>
  <c r="U12" i="1" s="1"/>
  <c r="V12" i="1" s="1"/>
  <c r="K10" i="1"/>
  <c r="L10" i="1" s="1"/>
  <c r="M10" i="1" s="1"/>
  <c r="N10" i="1" s="1"/>
  <c r="O10" i="1" s="1"/>
  <c r="P10" i="1" s="1"/>
  <c r="Q10" i="1" s="1"/>
  <c r="K11" i="1" s="1"/>
  <c r="L11" i="1" s="1"/>
  <c r="M11" i="1" s="1"/>
  <c r="N11" i="1" s="1"/>
  <c r="O11" i="1" s="1"/>
  <c r="P11" i="1" s="1"/>
  <c r="Q11" i="1" s="1"/>
  <c r="K12" i="1" s="1"/>
  <c r="B16" i="2"/>
  <c r="C55" i="1" s="1"/>
  <c r="B12" i="2"/>
  <c r="C51" i="1" s="1"/>
  <c r="B8" i="2"/>
  <c r="B4" i="2"/>
  <c r="B14" i="2"/>
  <c r="C53" i="1" s="1"/>
  <c r="B10" i="2"/>
  <c r="B6" i="2"/>
  <c r="B17" i="2"/>
  <c r="C56" i="1" s="1"/>
  <c r="B13" i="2"/>
  <c r="C52" i="1" s="1"/>
  <c r="B9" i="2"/>
  <c r="B5" i="2"/>
  <c r="B15" i="2"/>
  <c r="C54" i="1" s="1"/>
  <c r="B11" i="2"/>
  <c r="C50" i="1" s="1"/>
  <c r="B7" i="2"/>
  <c r="C17" i="2" l="1"/>
  <c r="E56" i="1" s="1"/>
  <c r="C15" i="2"/>
  <c r="E54" i="1" s="1"/>
  <c r="C16" i="2"/>
  <c r="E55" i="1" s="1"/>
  <c r="C5" i="2"/>
  <c r="C4" i="2"/>
  <c r="C6" i="2"/>
  <c r="C9" i="2"/>
  <c r="C10" i="2"/>
  <c r="C8" i="2"/>
  <c r="C14" i="2"/>
  <c r="E53" i="1" s="1"/>
  <c r="C13" i="2"/>
  <c r="E52" i="1" s="1"/>
  <c r="C7" i="2"/>
  <c r="C12" i="2"/>
  <c r="E51" i="1" s="1"/>
  <c r="C11" i="2"/>
  <c r="E50" i="1" s="1"/>
  <c r="E47" i="1" l="1"/>
  <c r="E43" i="1"/>
  <c r="E45" i="1"/>
  <c r="E48" i="1"/>
  <c r="E44" i="1"/>
  <c r="E46" i="1"/>
  <c r="E49" i="1"/>
  <c r="C47" i="1" l="1"/>
  <c r="C43" i="1"/>
  <c r="C46" i="1"/>
  <c r="C49" i="1"/>
  <c r="C45" i="1"/>
  <c r="C48" i="1"/>
  <c r="C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Martínez Parra, Eduardo</author>
  </authors>
  <commentList>
    <comment ref="R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Selecciona el menú desplegable y elige tu ciudad
</t>
        </r>
      </text>
    </comment>
  </commentList>
</comments>
</file>

<file path=xl/sharedStrings.xml><?xml version="1.0" encoding="utf-8"?>
<sst xmlns="http://schemas.openxmlformats.org/spreadsheetml/2006/main" count="282" uniqueCount="89">
  <si>
    <t>Sa</t>
  </si>
  <si>
    <t>1 .</t>
  </si>
  <si>
    <t>2 .</t>
  </si>
  <si>
    <t>3 .</t>
  </si>
  <si>
    <t>4 .</t>
  </si>
  <si>
    <t>5 .</t>
  </si>
  <si>
    <t>q</t>
  </si>
  <si>
    <t>Fecha</t>
  </si>
  <si>
    <t>Festivo</t>
  </si>
  <si>
    <t>Año Nuevo</t>
  </si>
  <si>
    <t>Viernes Santo</t>
  </si>
  <si>
    <t>Lunes de Pascua</t>
  </si>
  <si>
    <t>Fiesta Nacional de España</t>
  </si>
  <si>
    <t>Inmaculada Concepción</t>
  </si>
  <si>
    <t>Comunión de Álvaro</t>
  </si>
  <si>
    <t>Aniversario de boda</t>
  </si>
  <si>
    <t>Cumple de mamá</t>
  </si>
  <si>
    <t>Boda de Ana y Luís</t>
  </si>
  <si>
    <t>FECHAS PERSONALES</t>
  </si>
  <si>
    <t>FESTIVOS</t>
  </si>
  <si>
    <t>HAS SELECCIONADO:</t>
  </si>
  <si>
    <t>Jueves Santo</t>
  </si>
  <si>
    <t>Enero</t>
  </si>
  <si>
    <t>Febrero</t>
  </si>
  <si>
    <t>Marzo</t>
  </si>
  <si>
    <t>Junio</t>
  </si>
  <si>
    <t>Mayo</t>
  </si>
  <si>
    <t>Abril</t>
  </si>
  <si>
    <t>Julio</t>
  </si>
  <si>
    <t>Agosto</t>
  </si>
  <si>
    <t>Septiembre</t>
  </si>
  <si>
    <t>Octubre</t>
  </si>
  <si>
    <t>Noviembre</t>
  </si>
  <si>
    <t>Diciembre</t>
  </si>
  <si>
    <t>Lu</t>
  </si>
  <si>
    <t>Ma</t>
  </si>
  <si>
    <t>Mi</t>
  </si>
  <si>
    <t>Ju</t>
  </si>
  <si>
    <t>Vi</t>
  </si>
  <si>
    <t>Do</t>
  </si>
  <si>
    <t>Instrucciones:</t>
  </si>
  <si>
    <t>Actualiza las celdas amarillas de la pestaña "3. Festivos"  (celdas B17 a C24) con tus propias fechas. Introduce tus aniversarios y fechas especiales.</t>
  </si>
  <si>
    <t>El area seleccionada está lista para imprimir</t>
  </si>
  <si>
    <t>Día de la Constitución</t>
  </si>
  <si>
    <t>Todos los Santos</t>
  </si>
  <si>
    <t>Selecciona tu ciudaden la celda Q2 de la pestaña "2. 2022 Calendario"</t>
  </si>
  <si>
    <t>Mira los resultados en la pestaña "2. 2022 Calendario"</t>
  </si>
  <si>
    <t>En la pestaña "4. 2022 Calendario imagen" tienes el calendario resultante en formato imagen</t>
  </si>
  <si>
    <t>2022 CALENDARIO</t>
  </si>
  <si>
    <t>Asunción de la Virgen</t>
  </si>
  <si>
    <t>2022 Calendario Galicia &amp; Asturias</t>
  </si>
  <si>
    <t>VIGO</t>
  </si>
  <si>
    <t>VG</t>
  </si>
  <si>
    <t>A CORUÑA</t>
  </si>
  <si>
    <t>AÑ</t>
  </si>
  <si>
    <t>GIJÓN</t>
  </si>
  <si>
    <t>GJ</t>
  </si>
  <si>
    <t>OVIEDO</t>
  </si>
  <si>
    <t>OD</t>
  </si>
  <si>
    <t>OURENSE</t>
  </si>
  <si>
    <t>OR</t>
  </si>
  <si>
    <t>LUGO</t>
  </si>
  <si>
    <t>LG</t>
  </si>
  <si>
    <t>SANTIAGO DE COMPOSTELA</t>
  </si>
  <si>
    <t>SC</t>
  </si>
  <si>
    <t>PONTEVEDRA</t>
  </si>
  <si>
    <t>PV</t>
  </si>
  <si>
    <t>FERROL</t>
  </si>
  <si>
    <t>FR</t>
  </si>
  <si>
    <t>Día de Reyes</t>
  </si>
  <si>
    <t>San Esteban (día Navidad trasladado)</t>
  </si>
  <si>
    <t>Días das Letras Galegas</t>
  </si>
  <si>
    <t>San Juan</t>
  </si>
  <si>
    <t>Ascensión</t>
  </si>
  <si>
    <t>Santiago Apóstol</t>
  </si>
  <si>
    <t>Día del Trabajador (trasladado)</t>
  </si>
  <si>
    <t>Martes de Campo</t>
  </si>
  <si>
    <t>San Mateo</t>
  </si>
  <si>
    <t>Día de Asturias</t>
  </si>
  <si>
    <t>Antroxu</t>
  </si>
  <si>
    <t>San Pedro</t>
  </si>
  <si>
    <t>San Roque</t>
  </si>
  <si>
    <t>San Foilán</t>
  </si>
  <si>
    <t>Martes de Carnaval</t>
  </si>
  <si>
    <t>San Martiño</t>
  </si>
  <si>
    <t>Miércoles de ceniza</t>
  </si>
  <si>
    <t>San Benito</t>
  </si>
  <si>
    <t>Virgen del Rosario</t>
  </si>
  <si>
    <t>Reconquista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</si>
</sst>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"/>
    <numFmt numFmtId="166" formatCode="mmmm"/>
    <numFmt numFmtId="167" formatCode="dd/mm/yyyy;@"/>
  </numFmts>
  <fonts count="29" x14ac:knownFonts="1">
    <font>
      <sz val="11"/>
      <color theme="1"/>
      <name val="Calibri"/>
      <family val="2"/>
      <scheme val="minor"/>
    </font>
    <font>
      <sz val="8"/>
      <color indexed="22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22"/>
      <name val="Calibri"/>
      <family val="2"/>
      <scheme val="minor"/>
    </font>
    <font>
      <sz val="10"/>
      <color indexed="63"/>
      <name val="Calibri"/>
      <family val="2"/>
      <scheme val="minor"/>
    </font>
    <font>
      <sz val="9"/>
      <color indexed="2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14"/>
      <color rgb="FF1F497D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0" tint="-0.249977111117893"/>
      <name val="Wingdings 3"/>
      <family val="1"/>
      <charset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999999"/>
      </bottom>
      <diagonal/>
    </border>
    <border>
      <left/>
      <right/>
      <top style="medium">
        <color indexed="64"/>
      </top>
      <bottom style="medium">
        <color rgb="FF999999"/>
      </bottom>
      <diagonal/>
    </border>
    <border>
      <left/>
      <right style="medium">
        <color indexed="64"/>
      </right>
      <top style="medium">
        <color indexed="64"/>
      </top>
      <bottom style="medium">
        <color rgb="FF999999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999999"/>
      </bottom>
      <diagonal/>
    </border>
    <border>
      <left/>
      <right/>
      <top style="thin">
        <color indexed="64"/>
      </top>
      <bottom style="medium">
        <color rgb="FF999999"/>
      </bottom>
      <diagonal/>
    </border>
    <border>
      <left/>
      <right style="thin">
        <color indexed="64"/>
      </right>
      <top style="thin">
        <color indexed="64"/>
      </top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ill="1"/>
    <xf numFmtId="0" fontId="2" fillId="2" borderId="4" xfId="0" applyFont="1" applyFill="1" applyBorder="1"/>
    <xf numFmtId="0" fontId="2" fillId="2" borderId="4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" fillId="2" borderId="3" xfId="0" applyFont="1" applyFill="1" applyBorder="1" applyAlignment="1">
      <alignment horizontal="center" vertical="center"/>
    </xf>
    <xf numFmtId="0" fontId="0" fillId="0" borderId="10" xfId="0" applyBorder="1"/>
    <xf numFmtId="0" fontId="7" fillId="5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16" fontId="9" fillId="0" borderId="0" xfId="0" applyNumberFormat="1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0" fillId="0" borderId="4" xfId="0" applyBorder="1"/>
    <xf numFmtId="0" fontId="9" fillId="0" borderId="0" xfId="0" applyFont="1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5" fontId="14" fillId="0" borderId="12" xfId="0" applyNumberFormat="1" applyFont="1" applyFill="1" applyBorder="1" applyAlignment="1">
      <alignment horizontal="center" vertical="center"/>
    </xf>
    <xf numFmtId="165" fontId="14" fillId="0" borderId="13" xfId="0" applyNumberFormat="1" applyFont="1" applyFill="1" applyBorder="1" applyAlignment="1">
      <alignment horizontal="center" vertical="center"/>
    </xf>
    <xf numFmtId="165" fontId="14" fillId="0" borderId="14" xfId="0" applyNumberFormat="1" applyFont="1" applyFill="1" applyBorder="1" applyAlignment="1">
      <alignment horizontal="center" vertical="center"/>
    </xf>
    <xf numFmtId="165" fontId="14" fillId="0" borderId="15" xfId="0" applyNumberFormat="1" applyFont="1" applyFill="1" applyBorder="1" applyAlignment="1">
      <alignment horizontal="center" vertical="center"/>
    </xf>
    <xf numFmtId="165" fontId="14" fillId="0" borderId="16" xfId="0" applyNumberFormat="1" applyFont="1" applyFill="1" applyBorder="1" applyAlignment="1">
      <alignment horizontal="center" vertical="center"/>
    </xf>
    <xf numFmtId="0" fontId="0" fillId="0" borderId="0" xfId="0" applyFont="1"/>
    <xf numFmtId="0" fontId="16" fillId="0" borderId="0" xfId="0" applyFont="1" applyFill="1" applyBorder="1" applyAlignment="1"/>
    <xf numFmtId="0" fontId="6" fillId="0" borderId="0" xfId="0" applyFont="1" applyFill="1" applyBorder="1" applyAlignment="1"/>
    <xf numFmtId="0" fontId="17" fillId="7" borderId="0" xfId="0" applyFont="1" applyFill="1"/>
    <xf numFmtId="0" fontId="0" fillId="7" borderId="0" xfId="0" applyFont="1" applyFill="1"/>
    <xf numFmtId="0" fontId="17" fillId="7" borderId="0" xfId="0" applyFont="1" applyFill="1" applyAlignment="1">
      <alignment horizontal="center"/>
    </xf>
    <xf numFmtId="0" fontId="0" fillId="7" borderId="0" xfId="0" applyFill="1"/>
    <xf numFmtId="167" fontId="0" fillId="9" borderId="11" xfId="0" applyNumberFormat="1" applyFont="1" applyFill="1" applyBorder="1"/>
    <xf numFmtId="0" fontId="0" fillId="9" borderId="11" xfId="0" applyFont="1" applyFill="1" applyBorder="1" applyAlignment="1">
      <alignment horizontal="center"/>
    </xf>
    <xf numFmtId="167" fontId="0" fillId="3" borderId="11" xfId="0" applyNumberFormat="1" applyFont="1" applyFill="1" applyBorder="1"/>
    <xf numFmtId="16" fontId="0" fillId="3" borderId="11" xfId="0" applyNumberFormat="1" applyFont="1" applyFill="1" applyBorder="1" applyAlignment="1">
      <alignment horizontal="center"/>
    </xf>
    <xf numFmtId="16" fontId="18" fillId="0" borderId="0" xfId="0" applyNumberFormat="1" applyFont="1" applyBorder="1" applyAlignment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/>
    <xf numFmtId="0" fontId="19" fillId="7" borderId="0" xfId="0" applyFont="1" applyFill="1"/>
    <xf numFmtId="0" fontId="0" fillId="0" borderId="0" xfId="0" applyNumberForma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" fontId="18" fillId="0" borderId="0" xfId="0" applyNumberFormat="1" applyFont="1" applyFill="1" applyBorder="1" applyAlignment="1"/>
    <xf numFmtId="16" fontId="9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0" fillId="0" borderId="0" xfId="0" applyFill="1" applyBorder="1" applyAlignment="1"/>
    <xf numFmtId="16" fontId="8" fillId="0" borderId="0" xfId="0" applyNumberFormat="1" applyFont="1" applyFill="1" applyBorder="1" applyAlignment="1">
      <alignment horizontal="center"/>
    </xf>
    <xf numFmtId="167" fontId="0" fillId="10" borderId="11" xfId="0" applyNumberFormat="1" applyFont="1" applyFill="1" applyBorder="1"/>
    <xf numFmtId="0" fontId="0" fillId="10" borderId="11" xfId="0" applyFont="1" applyFill="1" applyBorder="1" applyAlignment="1">
      <alignment horizontal="center"/>
    </xf>
    <xf numFmtId="165" fontId="15" fillId="6" borderId="32" xfId="0" applyNumberFormat="1" applyFont="1" applyFill="1" applyBorder="1" applyAlignment="1">
      <alignment horizontal="center" vertical="center"/>
    </xf>
    <xf numFmtId="165" fontId="14" fillId="0" borderId="33" xfId="0" applyNumberFormat="1" applyFont="1" applyFill="1" applyBorder="1" applyAlignment="1">
      <alignment horizontal="center" vertical="center"/>
    </xf>
    <xf numFmtId="165" fontId="15" fillId="6" borderId="34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 applyBorder="1"/>
    <xf numFmtId="0" fontId="23" fillId="0" borderId="0" xfId="0" applyFont="1" applyFill="1" applyBorder="1" applyAlignment="1">
      <alignment horizontal="center"/>
    </xf>
    <xf numFmtId="0" fontId="0" fillId="0" borderId="0" xfId="0"/>
    <xf numFmtId="0" fontId="6" fillId="0" borderId="0" xfId="0" applyFont="1" applyFill="1" applyBorder="1" applyAlignment="1">
      <alignment horizontal="center"/>
    </xf>
    <xf numFmtId="0" fontId="26" fillId="9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7" fillId="9" borderId="11" xfId="0" applyFont="1" applyFill="1" applyBorder="1" applyAlignment="1">
      <alignment horizontal="center"/>
    </xf>
    <xf numFmtId="167" fontId="25" fillId="0" borderId="0" xfId="0" applyNumberFormat="1" applyFont="1" applyFill="1" applyBorder="1" applyAlignment="1">
      <alignment vertical="center" wrapText="1"/>
    </xf>
    <xf numFmtId="0" fontId="28" fillId="9" borderId="11" xfId="0" applyFont="1" applyFill="1" applyBorder="1" applyAlignment="1">
      <alignment horizontal="center"/>
    </xf>
    <xf numFmtId="16" fontId="18" fillId="0" borderId="0" xfId="0" applyNumberFormat="1" applyFont="1" applyBorder="1" applyAlignment="1">
      <alignment horizontal="center"/>
    </xf>
    <xf numFmtId="166" fontId="10" fillId="4" borderId="17" xfId="0" applyNumberFormat="1" applyFont="1" applyFill="1" applyBorder="1" applyAlignment="1">
      <alignment horizontal="center" wrapText="1"/>
    </xf>
    <xf numFmtId="166" fontId="10" fillId="4" borderId="18" xfId="0" applyNumberFormat="1" applyFont="1" applyFill="1" applyBorder="1" applyAlignment="1">
      <alignment horizontal="center" wrapText="1"/>
    </xf>
    <xf numFmtId="166" fontId="10" fillId="4" borderId="19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3" fillId="8" borderId="35" xfId="0" applyFont="1" applyFill="1" applyBorder="1" applyAlignment="1">
      <alignment horizontal="center"/>
    </xf>
    <xf numFmtId="0" fontId="23" fillId="8" borderId="36" xfId="0" applyFont="1" applyFill="1" applyBorder="1" applyAlignment="1">
      <alignment horizontal="center"/>
    </xf>
    <xf numFmtId="0" fontId="23" fillId="8" borderId="26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" fontId="18" fillId="0" borderId="0" xfId="0" applyNumberFormat="1" applyFont="1" applyFill="1" applyBorder="1" applyAlignment="1">
      <alignment horizontal="center"/>
    </xf>
    <xf numFmtId="16" fontId="8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theme="5" tint="0.39994506668294322"/>
        </patternFill>
      </fill>
    </dxf>
    <dxf>
      <font>
        <b/>
        <i/>
        <color theme="1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b/>
        <i/>
        <color theme="1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b/>
        <i/>
        <color theme="1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b/>
        <i/>
        <color theme="1"/>
      </font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b/>
        <i/>
        <color theme="1"/>
      </font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A4D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s://misfinanzaspersonales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719475</xdr:colOff>
          <xdr:row>9</xdr:row>
          <xdr:rowOff>41564</xdr:rowOff>
        </xdr:from>
        <xdr:to>
          <xdr:col>7</xdr:col>
          <xdr:colOff>678872</xdr:colOff>
          <xdr:row>23</xdr:row>
          <xdr:rowOff>38675</xdr:rowOff>
        </xdr:to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. 2022 Calendario'!$A$1:$Z$13" spid="_x0000_s12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9475" y="2078182"/>
              <a:ext cx="5487361" cy="251863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739256</xdr:colOff>
          <xdr:row>25</xdr:row>
          <xdr:rowOff>10885</xdr:rowOff>
        </xdr:from>
        <xdr:to>
          <xdr:col>5</xdr:col>
          <xdr:colOff>780504</xdr:colOff>
          <xdr:row>47</xdr:row>
          <xdr:rowOff>80644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3. Festivos'!$A$3:$C$29" spid="_x0000_s12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33913" y="4985656"/>
              <a:ext cx="3219877" cy="414101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767082</xdr:colOff>
          <xdr:row>9</xdr:row>
          <xdr:rowOff>22940</xdr:rowOff>
        </xdr:from>
        <xdr:to>
          <xdr:col>14</xdr:col>
          <xdr:colOff>507411</xdr:colOff>
          <xdr:row>49</xdr:row>
          <xdr:rowOff>84092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. 2022 Calendario'!$A$1:$Z$49" spid="_x0000_s12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95046" y="2059558"/>
              <a:ext cx="5268292" cy="72655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</xdr:col>
      <xdr:colOff>499957</xdr:colOff>
      <xdr:row>9</xdr:row>
      <xdr:rowOff>163830</xdr:rowOff>
    </xdr:from>
    <xdr:to>
      <xdr:col>5</xdr:col>
      <xdr:colOff>736177</xdr:colOff>
      <xdr:row>11</xdr:row>
      <xdr:rowOff>60114</xdr:rowOff>
    </xdr:to>
    <xdr:sp macro="" textlink="">
      <xdr:nvSpPr>
        <xdr:cNvPr id="5" name="Llamada con línea 2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68707" y="2195830"/>
          <a:ext cx="236220" cy="256117"/>
        </a:xfrm>
        <a:prstGeom prst="borderCallout2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E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20683</xdr:colOff>
      <xdr:row>37</xdr:row>
      <xdr:rowOff>7620</xdr:rowOff>
    </xdr:from>
    <xdr:to>
      <xdr:col>6</xdr:col>
      <xdr:colOff>256903</xdr:colOff>
      <xdr:row>38</xdr:row>
      <xdr:rowOff>83820</xdr:rowOff>
    </xdr:to>
    <xdr:sp macro="" textlink="">
      <xdr:nvSpPr>
        <xdr:cNvPr id="6" name="Llamada con línea 2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88626" y="7203077"/>
          <a:ext cx="236220" cy="261257"/>
        </a:xfrm>
        <a:prstGeom prst="borderCallout2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E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12</xdr:col>
      <xdr:colOff>348035</xdr:colOff>
      <xdr:row>13</xdr:row>
      <xdr:rowOff>62124</xdr:rowOff>
    </xdr:from>
    <xdr:to>
      <xdr:col>12</xdr:col>
      <xdr:colOff>584255</xdr:colOff>
      <xdr:row>14</xdr:row>
      <xdr:rowOff>133375</xdr:rowOff>
    </xdr:to>
    <xdr:sp macro="" textlink="">
      <xdr:nvSpPr>
        <xdr:cNvPr id="7" name="Llamada con línea 2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824544" y="2819179"/>
          <a:ext cx="236220" cy="251360"/>
        </a:xfrm>
        <a:prstGeom prst="borderCallout2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E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9269</xdr:colOff>
      <xdr:row>0</xdr:row>
      <xdr:rowOff>56416</xdr:rowOff>
    </xdr:from>
    <xdr:to>
      <xdr:col>26</xdr:col>
      <xdr:colOff>11254</xdr:colOff>
      <xdr:row>2</xdr:row>
      <xdr:rowOff>152400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0309" y="56416"/>
          <a:ext cx="1539320" cy="522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0</xdr:row>
          <xdr:rowOff>0</xdr:rowOff>
        </xdr:from>
        <xdr:to>
          <xdr:col>26</xdr:col>
          <xdr:colOff>106680</xdr:colOff>
          <xdr:row>57</xdr:row>
          <xdr:rowOff>30480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. 2022 Calendario'!B1:Z57" spid="_x0000_s42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6680" y="0"/>
              <a:ext cx="6050280" cy="104165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7620</xdr:rowOff>
        </xdr:from>
        <xdr:to>
          <xdr:col>26</xdr:col>
          <xdr:colOff>114300</xdr:colOff>
          <xdr:row>57</xdr:row>
          <xdr:rowOff>38100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. 2022 Calendario'!B1:Z57" spid="_x0000_s42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4300" y="7620"/>
              <a:ext cx="6050280" cy="1041654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artinezp\Downloads\calendario-2019-domingo-a-sab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alendario 2019"/>
      <sheetName val="Feriados"/>
    </sheetNames>
    <sheetDataSet>
      <sheetData sheetId="0"/>
      <sheetData sheetId="1"/>
      <sheetData sheetId="2">
        <row r="8">
          <cell r="B8">
            <v>43466</v>
          </cell>
        </row>
        <row r="9">
          <cell r="B9">
            <v>43750</v>
          </cell>
        </row>
        <row r="10">
          <cell r="B10">
            <v>43789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showGridLines="0" tabSelected="1" zoomScale="55" zoomScaleNormal="55" workbookViewId="0">
      <selection activeCell="V23" sqref="V23"/>
    </sheetView>
  </sheetViews>
  <sheetFormatPr baseColWidth="10" defaultRowHeight="14.4" x14ac:dyDescent="0.3"/>
  <cols>
    <col min="15" max="15" width="14.88671875" customWidth="1"/>
  </cols>
  <sheetData>
    <row r="1" spans="1:16" ht="28.8" x14ac:dyDescent="0.55000000000000004">
      <c r="A1" s="43"/>
      <c r="B1" s="43"/>
      <c r="C1" s="44" t="s">
        <v>50</v>
      </c>
      <c r="D1" s="43"/>
      <c r="E1" s="43"/>
      <c r="F1" s="45"/>
      <c r="G1" s="45"/>
      <c r="H1" s="45"/>
      <c r="I1" s="45"/>
    </row>
    <row r="2" spans="1:16" ht="7.05" customHeigh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16" ht="18" x14ac:dyDescent="0.35">
      <c r="A3" s="43"/>
      <c r="B3" s="46" t="s">
        <v>40</v>
      </c>
      <c r="C3" s="47"/>
      <c r="D3" s="47"/>
      <c r="E3" s="47"/>
      <c r="F3" s="47"/>
      <c r="G3" s="47"/>
      <c r="H3" s="47"/>
      <c r="I3" s="47"/>
      <c r="J3" s="49"/>
      <c r="K3" s="49"/>
      <c r="L3" s="49"/>
      <c r="M3" s="49"/>
      <c r="N3" s="49"/>
      <c r="O3" s="49"/>
      <c r="P3" s="49"/>
    </row>
    <row r="4" spans="1:16" ht="18" x14ac:dyDescent="0.35">
      <c r="A4" s="59"/>
      <c r="B4" s="48" t="s">
        <v>1</v>
      </c>
      <c r="C4" s="46" t="s">
        <v>45</v>
      </c>
      <c r="D4" s="47"/>
      <c r="E4" s="47"/>
      <c r="F4" s="47"/>
      <c r="G4" s="47"/>
      <c r="H4" s="47"/>
      <c r="I4" s="47"/>
      <c r="J4" s="49"/>
      <c r="K4" s="49"/>
      <c r="L4" s="49"/>
      <c r="M4" s="49"/>
      <c r="N4" s="49"/>
      <c r="O4" s="49"/>
      <c r="P4" s="49"/>
    </row>
    <row r="5" spans="1:16" ht="18" x14ac:dyDescent="0.35">
      <c r="A5" s="47"/>
      <c r="B5" s="48" t="s">
        <v>2</v>
      </c>
      <c r="C5" s="46" t="s">
        <v>41</v>
      </c>
      <c r="D5" s="47"/>
      <c r="E5" s="47"/>
      <c r="F5" s="47"/>
      <c r="G5" s="47"/>
      <c r="H5" s="47"/>
      <c r="I5" s="47"/>
      <c r="J5" s="49"/>
      <c r="K5" s="49"/>
      <c r="L5" s="49"/>
      <c r="M5" s="49"/>
      <c r="N5" s="49"/>
      <c r="O5" s="49"/>
      <c r="P5" s="49"/>
    </row>
    <row r="6" spans="1:16" ht="18" x14ac:dyDescent="0.35">
      <c r="A6" s="47"/>
      <c r="B6" s="48" t="s">
        <v>3</v>
      </c>
      <c r="C6" s="46" t="s">
        <v>46</v>
      </c>
      <c r="D6" s="47"/>
      <c r="E6" s="47"/>
      <c r="F6" s="47"/>
      <c r="G6" s="47"/>
      <c r="H6" s="47"/>
      <c r="I6" s="47"/>
      <c r="J6" s="49"/>
      <c r="K6" s="49"/>
      <c r="L6" s="49"/>
      <c r="M6" s="49"/>
      <c r="N6" s="49"/>
      <c r="O6" s="49"/>
      <c r="P6" s="7"/>
    </row>
    <row r="7" spans="1:16" ht="18" x14ac:dyDescent="0.35">
      <c r="A7" s="47"/>
      <c r="B7" s="48" t="s">
        <v>4</v>
      </c>
      <c r="C7" s="46" t="s">
        <v>42</v>
      </c>
      <c r="D7" s="47"/>
      <c r="E7" s="47"/>
      <c r="F7" s="47"/>
      <c r="G7" s="47"/>
      <c r="H7" s="47"/>
      <c r="I7" s="47"/>
      <c r="J7" s="49"/>
      <c r="K7" s="49"/>
      <c r="L7" s="49"/>
      <c r="M7" s="49"/>
      <c r="N7" s="49"/>
      <c r="O7" s="49"/>
      <c r="P7" s="7"/>
    </row>
    <row r="8" spans="1:16" ht="18" x14ac:dyDescent="0.35">
      <c r="A8" s="49"/>
      <c r="B8" s="48" t="s">
        <v>5</v>
      </c>
      <c r="C8" s="46" t="s">
        <v>47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7"/>
    </row>
    <row r="9" spans="1:16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6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6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25" spans="1:7" x14ac:dyDescent="0.3">
      <c r="A25" s="49"/>
      <c r="B25" s="49"/>
      <c r="C25" s="49"/>
      <c r="D25" s="49"/>
      <c r="E25" s="49"/>
      <c r="F25" s="49"/>
      <c r="G25" s="49"/>
    </row>
    <row r="26" spans="1:7" x14ac:dyDescent="0.3">
      <c r="A26" s="49"/>
      <c r="B26" s="49"/>
      <c r="C26" s="49"/>
      <c r="D26" s="49"/>
      <c r="E26" s="49"/>
      <c r="F26" s="49"/>
      <c r="G26" s="49"/>
    </row>
    <row r="27" spans="1:7" x14ac:dyDescent="0.3">
      <c r="A27" s="49"/>
      <c r="B27" s="49"/>
      <c r="C27" s="49"/>
      <c r="D27" s="49"/>
      <c r="E27" s="49"/>
      <c r="F27" s="49"/>
      <c r="G27" s="49"/>
    </row>
    <row r="28" spans="1:7" x14ac:dyDescent="0.3">
      <c r="A28" s="49"/>
      <c r="B28" s="49"/>
      <c r="C28" s="49"/>
      <c r="D28" s="49"/>
      <c r="E28" s="49"/>
      <c r="F28" s="49"/>
      <c r="G28" s="49"/>
    </row>
    <row r="29" spans="1:7" x14ac:dyDescent="0.3">
      <c r="A29" s="49"/>
      <c r="B29" s="49"/>
      <c r="C29" s="49"/>
      <c r="D29" s="49"/>
      <c r="E29" s="49"/>
      <c r="F29" s="49"/>
      <c r="G29" s="49"/>
    </row>
    <row r="30" spans="1:7" x14ac:dyDescent="0.3">
      <c r="A30" s="49"/>
      <c r="B30" s="49"/>
      <c r="C30" s="49"/>
      <c r="D30" s="49"/>
      <c r="E30" s="49"/>
      <c r="F30" s="49"/>
      <c r="G30" s="49"/>
    </row>
    <row r="31" spans="1:7" x14ac:dyDescent="0.3">
      <c r="A31" s="49"/>
      <c r="B31" s="49"/>
      <c r="C31" s="49"/>
      <c r="D31" s="49"/>
      <c r="E31" s="49"/>
      <c r="F31" s="49"/>
      <c r="G31" s="49"/>
    </row>
    <row r="43" spans="1:15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1:15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5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5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1:15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1:15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5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15" x14ac:dyDescent="0.3">
      <c r="G53" s="49"/>
      <c r="H53" s="49"/>
      <c r="I53" s="49"/>
      <c r="J53" s="49"/>
      <c r="K53" s="49"/>
      <c r="L53" s="49"/>
      <c r="M53" s="49"/>
      <c r="N53" s="49"/>
      <c r="O53" s="49"/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7"/>
  <sheetViews>
    <sheetView showGridLines="0" topLeftCell="B1" zoomScaleNormal="100" workbookViewId="0">
      <selection activeCell="AF27" sqref="AF27"/>
    </sheetView>
  </sheetViews>
  <sheetFormatPr baseColWidth="10" defaultRowHeight="14.4" x14ac:dyDescent="0.3"/>
  <cols>
    <col min="1" max="1" width="3.33203125" hidden="1" customWidth="1"/>
    <col min="2" max="2" width="5.77734375" customWidth="1"/>
    <col min="3" max="25" width="3.33203125" customWidth="1"/>
    <col min="26" max="26" width="5.77734375" customWidth="1"/>
  </cols>
  <sheetData>
    <row r="1" spans="2:28" ht="19.2" customHeight="1" x14ac:dyDescent="0.35">
      <c r="B1" s="45"/>
      <c r="C1" s="45"/>
      <c r="D1" s="45"/>
      <c r="E1" s="45"/>
      <c r="F1" s="45"/>
      <c r="G1" s="45"/>
      <c r="H1" s="45"/>
      <c r="I1" s="45"/>
      <c r="J1" s="45"/>
      <c r="K1" s="45"/>
      <c r="L1" s="105" t="s">
        <v>48</v>
      </c>
      <c r="M1" s="106"/>
      <c r="N1" s="106"/>
      <c r="O1" s="106"/>
      <c r="P1" s="106"/>
      <c r="Q1" s="107"/>
      <c r="R1" s="45"/>
      <c r="S1" s="45"/>
      <c r="T1" s="45"/>
      <c r="U1" s="45"/>
      <c r="V1" s="45"/>
      <c r="W1" s="45"/>
      <c r="X1" s="45"/>
      <c r="Y1" s="45"/>
      <c r="Z1" s="45"/>
    </row>
    <row r="2" spans="2:28" x14ac:dyDescent="0.3">
      <c r="L2" s="104" t="s">
        <v>63</v>
      </c>
      <c r="M2" s="104"/>
      <c r="N2" s="104"/>
      <c r="O2" s="104"/>
      <c r="P2" s="104"/>
      <c r="Q2" s="104"/>
      <c r="R2" s="75" t="s">
        <v>6</v>
      </c>
    </row>
    <row r="3" spans="2:28" ht="15" thickBot="1" x14ac:dyDescent="0.35">
      <c r="L3" s="7"/>
      <c r="AB3" s="7"/>
    </row>
    <row r="4" spans="2:28" ht="15" thickBot="1" x14ac:dyDescent="0.3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</row>
    <row r="5" spans="2:28" x14ac:dyDescent="0.3">
      <c r="B5" s="12"/>
      <c r="C5" s="1"/>
      <c r="D5" s="1"/>
      <c r="E5" s="2"/>
      <c r="F5" s="2"/>
      <c r="G5" s="2"/>
      <c r="H5" s="2"/>
      <c r="I5" s="1"/>
      <c r="J5" s="3"/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1"/>
      <c r="W5" s="1"/>
      <c r="X5" s="1"/>
      <c r="Y5" s="1"/>
      <c r="Z5" s="8"/>
    </row>
    <row r="6" spans="2:28" ht="18.600000000000001" customHeight="1" thickBot="1" x14ac:dyDescent="0.4">
      <c r="B6" s="12"/>
      <c r="C6" s="101" t="s">
        <v>22</v>
      </c>
      <c r="D6" s="102"/>
      <c r="E6" s="102"/>
      <c r="F6" s="102"/>
      <c r="G6" s="102"/>
      <c r="H6" s="102"/>
      <c r="I6" s="103"/>
      <c r="J6" s="4"/>
      <c r="K6" s="101" t="s">
        <v>23</v>
      </c>
      <c r="L6" s="102"/>
      <c r="M6" s="102"/>
      <c r="N6" s="102"/>
      <c r="O6" s="102"/>
      <c r="P6" s="102"/>
      <c r="Q6" s="103"/>
      <c r="R6" s="4"/>
      <c r="S6" s="101" t="s">
        <v>24</v>
      </c>
      <c r="T6" s="102"/>
      <c r="U6" s="102"/>
      <c r="V6" s="102"/>
      <c r="W6" s="102"/>
      <c r="X6" s="102"/>
      <c r="Y6" s="103"/>
      <c r="Z6" s="9"/>
    </row>
    <row r="7" spans="2:28" x14ac:dyDescent="0.3">
      <c r="B7" s="12"/>
      <c r="C7" s="34" t="s">
        <v>34</v>
      </c>
      <c r="D7" s="35" t="s">
        <v>35</v>
      </c>
      <c r="E7" s="35" t="s">
        <v>36</v>
      </c>
      <c r="F7" s="35" t="s">
        <v>37</v>
      </c>
      <c r="G7" s="35" t="s">
        <v>38</v>
      </c>
      <c r="H7" s="35" t="s">
        <v>0</v>
      </c>
      <c r="I7" s="36" t="s">
        <v>39</v>
      </c>
      <c r="J7" s="5"/>
      <c r="K7" s="34" t="s">
        <v>34</v>
      </c>
      <c r="L7" s="35" t="s">
        <v>35</v>
      </c>
      <c r="M7" s="35" t="s">
        <v>36</v>
      </c>
      <c r="N7" s="35" t="s">
        <v>37</v>
      </c>
      <c r="O7" s="35" t="s">
        <v>38</v>
      </c>
      <c r="P7" s="35" t="s">
        <v>0</v>
      </c>
      <c r="Q7" s="36" t="s">
        <v>39</v>
      </c>
      <c r="R7" s="4"/>
      <c r="S7" s="34" t="s">
        <v>34</v>
      </c>
      <c r="T7" s="35" t="s">
        <v>35</v>
      </c>
      <c r="U7" s="35" t="s">
        <v>36</v>
      </c>
      <c r="V7" s="35" t="s">
        <v>37</v>
      </c>
      <c r="W7" s="35" t="s">
        <v>38</v>
      </c>
      <c r="X7" s="35" t="s">
        <v>0</v>
      </c>
      <c r="Y7" s="36" t="s">
        <v>39</v>
      </c>
      <c r="Z7" s="9"/>
    </row>
    <row r="8" spans="2:28" x14ac:dyDescent="0.3">
      <c r="B8" s="12"/>
      <c r="C8" s="38"/>
      <c r="D8" s="39"/>
      <c r="E8" s="39"/>
      <c r="F8" s="39"/>
      <c r="G8" s="39"/>
      <c r="H8" s="89">
        <v>44562</v>
      </c>
      <c r="I8" s="87">
        <v>44563</v>
      </c>
      <c r="J8" s="5"/>
      <c r="K8" s="38"/>
      <c r="L8" s="39">
        <v>44593</v>
      </c>
      <c r="M8" s="39">
        <v>44594</v>
      </c>
      <c r="N8" s="39">
        <v>44595</v>
      </c>
      <c r="O8" s="39">
        <v>44596</v>
      </c>
      <c r="P8" s="89">
        <v>44597</v>
      </c>
      <c r="Q8" s="87">
        <v>44598</v>
      </c>
      <c r="R8" s="37"/>
      <c r="S8" s="38"/>
      <c r="T8" s="39">
        <v>44621</v>
      </c>
      <c r="U8" s="39">
        <f t="shared" ref="U8:X8" si="0">+T8+1</f>
        <v>44622</v>
      </c>
      <c r="V8" s="39">
        <f t="shared" si="0"/>
        <v>44623</v>
      </c>
      <c r="W8" s="39">
        <f t="shared" si="0"/>
        <v>44624</v>
      </c>
      <c r="X8" s="89">
        <f t="shared" si="0"/>
        <v>44625</v>
      </c>
      <c r="Y8" s="87">
        <f>+X8+1</f>
        <v>44626</v>
      </c>
      <c r="Z8" s="9"/>
    </row>
    <row r="9" spans="2:28" x14ac:dyDescent="0.3">
      <c r="B9" s="12"/>
      <c r="C9" s="38">
        <v>44564</v>
      </c>
      <c r="D9" s="39">
        <v>44565</v>
      </c>
      <c r="E9" s="39">
        <v>44566</v>
      </c>
      <c r="F9" s="39">
        <v>44567</v>
      </c>
      <c r="G9" s="39">
        <v>44568</v>
      </c>
      <c r="H9" s="89">
        <v>44569</v>
      </c>
      <c r="I9" s="87">
        <v>44570</v>
      </c>
      <c r="J9" s="5"/>
      <c r="K9" s="38">
        <f>+Q8+1</f>
        <v>44599</v>
      </c>
      <c r="L9" s="39">
        <f>K9+1</f>
        <v>44600</v>
      </c>
      <c r="M9" s="39">
        <f t="shared" ref="M9" si="1">L9+1</f>
        <v>44601</v>
      </c>
      <c r="N9" s="39">
        <f t="shared" ref="N9" si="2">M9+1</f>
        <v>44602</v>
      </c>
      <c r="O9" s="39">
        <f t="shared" ref="O9" si="3">N9+1</f>
        <v>44603</v>
      </c>
      <c r="P9" s="89">
        <f t="shared" ref="P9" si="4">O9+1</f>
        <v>44604</v>
      </c>
      <c r="Q9" s="87">
        <f t="shared" ref="Q9" si="5">+P9+1</f>
        <v>44605</v>
      </c>
      <c r="R9" s="37"/>
      <c r="S9" s="38">
        <f>+Y8+1</f>
        <v>44627</v>
      </c>
      <c r="T9" s="39">
        <f t="shared" ref="T9:Y12" si="6">+S9+1</f>
        <v>44628</v>
      </c>
      <c r="U9" s="39">
        <f t="shared" si="6"/>
        <v>44629</v>
      </c>
      <c r="V9" s="39">
        <f t="shared" si="6"/>
        <v>44630</v>
      </c>
      <c r="W9" s="39">
        <f t="shared" si="6"/>
        <v>44631</v>
      </c>
      <c r="X9" s="89">
        <f t="shared" si="6"/>
        <v>44632</v>
      </c>
      <c r="Y9" s="87">
        <f t="shared" si="6"/>
        <v>44633</v>
      </c>
      <c r="Z9" s="9"/>
    </row>
    <row r="10" spans="2:28" x14ac:dyDescent="0.3">
      <c r="B10" s="12"/>
      <c r="C10" s="38">
        <v>44571</v>
      </c>
      <c r="D10" s="39">
        <v>44572</v>
      </c>
      <c r="E10" s="39">
        <v>44573</v>
      </c>
      <c r="F10" s="39">
        <v>44574</v>
      </c>
      <c r="G10" s="39">
        <v>44575</v>
      </c>
      <c r="H10" s="89">
        <v>44576</v>
      </c>
      <c r="I10" s="87">
        <v>44577</v>
      </c>
      <c r="J10" s="5"/>
      <c r="K10" s="38">
        <f>+Q9+1</f>
        <v>44606</v>
      </c>
      <c r="L10" s="39">
        <f>K10+1</f>
        <v>44607</v>
      </c>
      <c r="M10" s="39">
        <f t="shared" ref="M10:P10" si="7">L10+1</f>
        <v>44608</v>
      </c>
      <c r="N10" s="39">
        <f t="shared" si="7"/>
        <v>44609</v>
      </c>
      <c r="O10" s="39">
        <f t="shared" si="7"/>
        <v>44610</v>
      </c>
      <c r="P10" s="89">
        <f t="shared" si="7"/>
        <v>44611</v>
      </c>
      <c r="Q10" s="87">
        <f t="shared" ref="Q10:Q11" si="8">+P10+1</f>
        <v>44612</v>
      </c>
      <c r="R10" s="37"/>
      <c r="S10" s="38">
        <f>+Y9+1</f>
        <v>44634</v>
      </c>
      <c r="T10" s="39">
        <f t="shared" si="6"/>
        <v>44635</v>
      </c>
      <c r="U10" s="39">
        <f t="shared" si="6"/>
        <v>44636</v>
      </c>
      <c r="V10" s="39">
        <f t="shared" si="6"/>
        <v>44637</v>
      </c>
      <c r="W10" s="39">
        <f t="shared" si="6"/>
        <v>44638</v>
      </c>
      <c r="X10" s="89">
        <f t="shared" si="6"/>
        <v>44639</v>
      </c>
      <c r="Y10" s="87">
        <f t="shared" si="6"/>
        <v>44640</v>
      </c>
      <c r="Z10" s="9"/>
    </row>
    <row r="11" spans="2:28" x14ac:dyDescent="0.3">
      <c r="B11" s="12"/>
      <c r="C11" s="38">
        <v>44578</v>
      </c>
      <c r="D11" s="39">
        <v>44579</v>
      </c>
      <c r="E11" s="39">
        <v>44580</v>
      </c>
      <c r="F11" s="39">
        <v>44581</v>
      </c>
      <c r="G11" s="39">
        <v>44582</v>
      </c>
      <c r="H11" s="89">
        <v>44583</v>
      </c>
      <c r="I11" s="87">
        <v>44584</v>
      </c>
      <c r="J11" s="5"/>
      <c r="K11" s="38">
        <f>+Q10+1</f>
        <v>44613</v>
      </c>
      <c r="L11" s="39">
        <f>K11+1</f>
        <v>44614</v>
      </c>
      <c r="M11" s="39">
        <f t="shared" ref="M11:P11" si="9">L11+1</f>
        <v>44615</v>
      </c>
      <c r="N11" s="39">
        <f t="shared" si="9"/>
        <v>44616</v>
      </c>
      <c r="O11" s="39">
        <f t="shared" si="9"/>
        <v>44617</v>
      </c>
      <c r="P11" s="89">
        <f t="shared" si="9"/>
        <v>44618</v>
      </c>
      <c r="Q11" s="87">
        <f t="shared" si="8"/>
        <v>44619</v>
      </c>
      <c r="R11" s="37"/>
      <c r="S11" s="38">
        <f>+Y10+1</f>
        <v>44641</v>
      </c>
      <c r="T11" s="39">
        <f t="shared" si="6"/>
        <v>44642</v>
      </c>
      <c r="U11" s="39">
        <f t="shared" si="6"/>
        <v>44643</v>
      </c>
      <c r="V11" s="39">
        <f t="shared" si="6"/>
        <v>44644</v>
      </c>
      <c r="W11" s="39">
        <f t="shared" si="6"/>
        <v>44645</v>
      </c>
      <c r="X11" s="89">
        <f t="shared" si="6"/>
        <v>44646</v>
      </c>
      <c r="Y11" s="87">
        <f t="shared" si="6"/>
        <v>44647</v>
      </c>
      <c r="Z11" s="9"/>
    </row>
    <row r="12" spans="2:28" x14ac:dyDescent="0.3">
      <c r="B12" s="12"/>
      <c r="C12" s="38">
        <v>44585</v>
      </c>
      <c r="D12" s="39">
        <v>44586</v>
      </c>
      <c r="E12" s="39">
        <v>44587</v>
      </c>
      <c r="F12" s="39">
        <v>44588</v>
      </c>
      <c r="G12" s="39">
        <v>44589</v>
      </c>
      <c r="H12" s="89">
        <v>44590</v>
      </c>
      <c r="I12" s="87">
        <v>44591</v>
      </c>
      <c r="J12" s="5"/>
      <c r="K12" s="38">
        <f>+Q11+1</f>
        <v>44620</v>
      </c>
      <c r="L12" s="39"/>
      <c r="M12" s="39"/>
      <c r="N12" s="39"/>
      <c r="O12" s="39"/>
      <c r="P12" s="89"/>
      <c r="Q12" s="87"/>
      <c r="R12" s="37"/>
      <c r="S12" s="38">
        <f>+Y11+1</f>
        <v>44648</v>
      </c>
      <c r="T12" s="39">
        <f t="shared" si="6"/>
        <v>44649</v>
      </c>
      <c r="U12" s="39">
        <f t="shared" si="6"/>
        <v>44650</v>
      </c>
      <c r="V12" s="39">
        <f t="shared" si="6"/>
        <v>44651</v>
      </c>
      <c r="W12" s="39"/>
      <c r="X12" s="39"/>
      <c r="Y12" s="87"/>
      <c r="Z12" s="9"/>
    </row>
    <row r="13" spans="2:28" x14ac:dyDescent="0.3">
      <c r="B13" s="12"/>
      <c r="C13" s="40">
        <v>44592</v>
      </c>
      <c r="D13" s="41"/>
      <c r="E13" s="41"/>
      <c r="F13" s="41"/>
      <c r="G13" s="41"/>
      <c r="H13" s="88"/>
      <c r="I13" s="42"/>
      <c r="J13" s="5"/>
      <c r="K13" s="40"/>
      <c r="L13" s="41"/>
      <c r="M13" s="41"/>
      <c r="N13" s="41"/>
      <c r="O13" s="41"/>
      <c r="P13" s="88"/>
      <c r="Q13" s="42"/>
      <c r="R13" s="5"/>
      <c r="S13" s="40"/>
      <c r="T13" s="41"/>
      <c r="U13" s="41"/>
      <c r="V13" s="41"/>
      <c r="W13" s="41"/>
      <c r="X13" s="88"/>
      <c r="Y13" s="42"/>
      <c r="Z13" s="9"/>
    </row>
    <row r="14" spans="2:28" x14ac:dyDescent="0.3">
      <c r="B14" s="12"/>
      <c r="C14" s="6"/>
      <c r="D14" s="6"/>
      <c r="E14" s="6"/>
      <c r="F14" s="6"/>
      <c r="G14" s="6"/>
      <c r="H14" s="6"/>
      <c r="I14" s="6"/>
      <c r="J14" s="5"/>
      <c r="K14" s="6"/>
      <c r="L14" s="6"/>
      <c r="M14" s="6"/>
      <c r="N14" s="6"/>
      <c r="O14" s="6"/>
      <c r="P14" s="6"/>
      <c r="Q14" s="6"/>
      <c r="R14" s="5"/>
      <c r="S14" s="6"/>
      <c r="T14" s="6"/>
      <c r="U14" s="6"/>
      <c r="V14" s="6"/>
      <c r="W14" s="6"/>
      <c r="X14" s="6"/>
      <c r="Y14" s="6"/>
      <c r="Z14" s="9"/>
    </row>
    <row r="15" spans="2:28" ht="18.600000000000001" customHeight="1" thickBot="1" x14ac:dyDescent="0.4">
      <c r="B15" s="12"/>
      <c r="C15" s="101" t="s">
        <v>27</v>
      </c>
      <c r="D15" s="102"/>
      <c r="E15" s="102"/>
      <c r="F15" s="102"/>
      <c r="G15" s="102"/>
      <c r="H15" s="102"/>
      <c r="I15" s="103"/>
      <c r="J15" s="32"/>
      <c r="K15" s="101" t="s">
        <v>26</v>
      </c>
      <c r="L15" s="102"/>
      <c r="M15" s="102"/>
      <c r="N15" s="102"/>
      <c r="O15" s="102"/>
      <c r="P15" s="102"/>
      <c r="Q15" s="103"/>
      <c r="R15" s="32"/>
      <c r="S15" s="101" t="s">
        <v>25</v>
      </c>
      <c r="T15" s="102"/>
      <c r="U15" s="102"/>
      <c r="V15" s="102"/>
      <c r="W15" s="102"/>
      <c r="X15" s="102"/>
      <c r="Y15" s="103"/>
      <c r="Z15" s="9"/>
    </row>
    <row r="16" spans="2:28" x14ac:dyDescent="0.3">
      <c r="B16" s="12"/>
      <c r="C16" s="34" t="s">
        <v>34</v>
      </c>
      <c r="D16" s="35" t="s">
        <v>35</v>
      </c>
      <c r="E16" s="35" t="s">
        <v>36</v>
      </c>
      <c r="F16" s="35" t="s">
        <v>37</v>
      </c>
      <c r="G16" s="35" t="s">
        <v>38</v>
      </c>
      <c r="H16" s="35" t="s">
        <v>0</v>
      </c>
      <c r="I16" s="36" t="s">
        <v>39</v>
      </c>
      <c r="J16" s="4"/>
      <c r="K16" s="34" t="s">
        <v>34</v>
      </c>
      <c r="L16" s="35" t="s">
        <v>35</v>
      </c>
      <c r="M16" s="35" t="s">
        <v>36</v>
      </c>
      <c r="N16" s="35" t="s">
        <v>37</v>
      </c>
      <c r="O16" s="35" t="s">
        <v>38</v>
      </c>
      <c r="P16" s="35" t="s">
        <v>0</v>
      </c>
      <c r="Q16" s="36" t="s">
        <v>39</v>
      </c>
      <c r="R16" s="4"/>
      <c r="S16" s="34" t="s">
        <v>34</v>
      </c>
      <c r="T16" s="35" t="s">
        <v>35</v>
      </c>
      <c r="U16" s="35" t="s">
        <v>36</v>
      </c>
      <c r="V16" s="35" t="s">
        <v>37</v>
      </c>
      <c r="W16" s="35" t="s">
        <v>38</v>
      </c>
      <c r="X16" s="35" t="s">
        <v>0</v>
      </c>
      <c r="Y16" s="36" t="s">
        <v>39</v>
      </c>
      <c r="Z16" s="9"/>
    </row>
    <row r="17" spans="2:26" x14ac:dyDescent="0.3">
      <c r="B17" s="12"/>
      <c r="C17" s="38"/>
      <c r="D17" s="39"/>
      <c r="E17" s="39"/>
      <c r="F17" s="39"/>
      <c r="G17" s="39">
        <v>44652</v>
      </c>
      <c r="H17" s="89">
        <f>G17+1</f>
        <v>44653</v>
      </c>
      <c r="I17" s="87">
        <f>H17+1</f>
        <v>44654</v>
      </c>
      <c r="J17" s="37"/>
      <c r="K17" s="38"/>
      <c r="L17" s="39"/>
      <c r="M17" s="39"/>
      <c r="N17" s="39"/>
      <c r="O17" s="39"/>
      <c r="P17" s="89"/>
      <c r="Q17" s="87">
        <v>44682</v>
      </c>
      <c r="R17" s="37"/>
      <c r="S17" s="38"/>
      <c r="T17" s="39"/>
      <c r="U17" s="39">
        <v>44713</v>
      </c>
      <c r="V17" s="39">
        <f t="shared" ref="V17:X17" si="10">U17+1</f>
        <v>44714</v>
      </c>
      <c r="W17" s="39">
        <f t="shared" si="10"/>
        <v>44715</v>
      </c>
      <c r="X17" s="89">
        <f t="shared" si="10"/>
        <v>44716</v>
      </c>
      <c r="Y17" s="87">
        <f>X17+1</f>
        <v>44717</v>
      </c>
      <c r="Z17" s="9"/>
    </row>
    <row r="18" spans="2:26" x14ac:dyDescent="0.3">
      <c r="B18" s="12"/>
      <c r="C18" s="38">
        <f>+I17+1</f>
        <v>44655</v>
      </c>
      <c r="D18" s="39">
        <f>C18+1</f>
        <v>44656</v>
      </c>
      <c r="E18" s="39">
        <f t="shared" ref="E18:I18" si="11">D18+1</f>
        <v>44657</v>
      </c>
      <c r="F18" s="39">
        <f t="shared" si="11"/>
        <v>44658</v>
      </c>
      <c r="G18" s="39">
        <f t="shared" si="11"/>
        <v>44659</v>
      </c>
      <c r="H18" s="89">
        <f t="shared" si="11"/>
        <v>44660</v>
      </c>
      <c r="I18" s="87">
        <f t="shared" si="11"/>
        <v>44661</v>
      </c>
      <c r="J18" s="37"/>
      <c r="K18" s="38">
        <f>+Q17+1</f>
        <v>44683</v>
      </c>
      <c r="L18" s="39">
        <f>K18+1</f>
        <v>44684</v>
      </c>
      <c r="M18" s="39">
        <f t="shared" ref="M18:P18" si="12">L18+1</f>
        <v>44685</v>
      </c>
      <c r="N18" s="39">
        <f t="shared" si="12"/>
        <v>44686</v>
      </c>
      <c r="O18" s="39">
        <f t="shared" si="12"/>
        <v>44687</v>
      </c>
      <c r="P18" s="89">
        <f t="shared" si="12"/>
        <v>44688</v>
      </c>
      <c r="Q18" s="87">
        <f>P18+1</f>
        <v>44689</v>
      </c>
      <c r="R18" s="37"/>
      <c r="S18" s="38">
        <f>+Y17+1</f>
        <v>44718</v>
      </c>
      <c r="T18" s="39">
        <f>S18+1</f>
        <v>44719</v>
      </c>
      <c r="U18" s="39">
        <f t="shared" ref="U18:X18" si="13">T18+1</f>
        <v>44720</v>
      </c>
      <c r="V18" s="39">
        <f t="shared" si="13"/>
        <v>44721</v>
      </c>
      <c r="W18" s="39">
        <f t="shared" si="13"/>
        <v>44722</v>
      </c>
      <c r="X18" s="89">
        <f t="shared" si="13"/>
        <v>44723</v>
      </c>
      <c r="Y18" s="87">
        <f t="shared" ref="Y18:Y20" si="14">X18+1</f>
        <v>44724</v>
      </c>
      <c r="Z18" s="9"/>
    </row>
    <row r="19" spans="2:26" x14ac:dyDescent="0.3">
      <c r="B19" s="12"/>
      <c r="C19" s="38">
        <f t="shared" ref="C19:C21" si="15">+I18+1</f>
        <v>44662</v>
      </c>
      <c r="D19" s="39">
        <f t="shared" ref="D19:I21" si="16">C19+1</f>
        <v>44663</v>
      </c>
      <c r="E19" s="39">
        <f t="shared" si="16"/>
        <v>44664</v>
      </c>
      <c r="F19" s="39">
        <f t="shared" si="16"/>
        <v>44665</v>
      </c>
      <c r="G19" s="39">
        <f t="shared" si="16"/>
        <v>44666</v>
      </c>
      <c r="H19" s="89">
        <f t="shared" si="16"/>
        <v>44667</v>
      </c>
      <c r="I19" s="87">
        <f t="shared" si="16"/>
        <v>44668</v>
      </c>
      <c r="J19" s="37"/>
      <c r="K19" s="38">
        <f t="shared" ref="K19:K21" si="17">+Q18+1</f>
        <v>44690</v>
      </c>
      <c r="L19" s="39">
        <f t="shared" ref="L19:P21" si="18">K19+1</f>
        <v>44691</v>
      </c>
      <c r="M19" s="39">
        <f t="shared" si="18"/>
        <v>44692</v>
      </c>
      <c r="N19" s="39">
        <f t="shared" si="18"/>
        <v>44693</v>
      </c>
      <c r="O19" s="39">
        <f t="shared" si="18"/>
        <v>44694</v>
      </c>
      <c r="P19" s="89">
        <f t="shared" si="18"/>
        <v>44695</v>
      </c>
      <c r="Q19" s="87">
        <f t="shared" ref="Q19:Q21" si="19">P19+1</f>
        <v>44696</v>
      </c>
      <c r="R19" s="37"/>
      <c r="S19" s="38">
        <f>+Y18+1</f>
        <v>44725</v>
      </c>
      <c r="T19" s="39">
        <f t="shared" ref="T19:X20" si="20">S19+1</f>
        <v>44726</v>
      </c>
      <c r="U19" s="39">
        <f t="shared" si="20"/>
        <v>44727</v>
      </c>
      <c r="V19" s="39">
        <f t="shared" si="20"/>
        <v>44728</v>
      </c>
      <c r="W19" s="39">
        <f t="shared" si="20"/>
        <v>44729</v>
      </c>
      <c r="X19" s="89">
        <f t="shared" si="20"/>
        <v>44730</v>
      </c>
      <c r="Y19" s="87">
        <f t="shared" si="14"/>
        <v>44731</v>
      </c>
      <c r="Z19" s="9"/>
    </row>
    <row r="20" spans="2:26" x14ac:dyDescent="0.3">
      <c r="B20" s="12"/>
      <c r="C20" s="38">
        <f t="shared" si="15"/>
        <v>44669</v>
      </c>
      <c r="D20" s="39">
        <f t="shared" si="16"/>
        <v>44670</v>
      </c>
      <c r="E20" s="39">
        <f t="shared" si="16"/>
        <v>44671</v>
      </c>
      <c r="F20" s="39">
        <f t="shared" si="16"/>
        <v>44672</v>
      </c>
      <c r="G20" s="39">
        <f t="shared" si="16"/>
        <v>44673</v>
      </c>
      <c r="H20" s="89">
        <f t="shared" si="16"/>
        <v>44674</v>
      </c>
      <c r="I20" s="87">
        <f t="shared" si="16"/>
        <v>44675</v>
      </c>
      <c r="J20" s="37"/>
      <c r="K20" s="38">
        <f t="shared" si="17"/>
        <v>44697</v>
      </c>
      <c r="L20" s="39">
        <f t="shared" si="18"/>
        <v>44698</v>
      </c>
      <c r="M20" s="39">
        <f t="shared" si="18"/>
        <v>44699</v>
      </c>
      <c r="N20" s="39">
        <f t="shared" si="18"/>
        <v>44700</v>
      </c>
      <c r="O20" s="39">
        <f t="shared" si="18"/>
        <v>44701</v>
      </c>
      <c r="P20" s="89">
        <f t="shared" si="18"/>
        <v>44702</v>
      </c>
      <c r="Q20" s="87">
        <f t="shared" si="19"/>
        <v>44703</v>
      </c>
      <c r="R20" s="37"/>
      <c r="S20" s="38">
        <f>+Y19+1</f>
        <v>44732</v>
      </c>
      <c r="T20" s="39">
        <f t="shared" si="20"/>
        <v>44733</v>
      </c>
      <c r="U20" s="39">
        <f t="shared" si="20"/>
        <v>44734</v>
      </c>
      <c r="V20" s="39">
        <f t="shared" si="20"/>
        <v>44735</v>
      </c>
      <c r="W20" s="39">
        <f t="shared" si="20"/>
        <v>44736</v>
      </c>
      <c r="X20" s="89">
        <f t="shared" si="20"/>
        <v>44737</v>
      </c>
      <c r="Y20" s="87">
        <f t="shared" si="14"/>
        <v>44738</v>
      </c>
      <c r="Z20" s="9"/>
    </row>
    <row r="21" spans="2:26" x14ac:dyDescent="0.3">
      <c r="B21" s="12"/>
      <c r="C21" s="38">
        <f t="shared" si="15"/>
        <v>44676</v>
      </c>
      <c r="D21" s="39">
        <f t="shared" si="16"/>
        <v>44677</v>
      </c>
      <c r="E21" s="39">
        <f t="shared" si="16"/>
        <v>44678</v>
      </c>
      <c r="F21" s="39">
        <f t="shared" si="16"/>
        <v>44679</v>
      </c>
      <c r="G21" s="39">
        <f t="shared" si="16"/>
        <v>44680</v>
      </c>
      <c r="H21" s="39">
        <f t="shared" si="16"/>
        <v>44681</v>
      </c>
      <c r="I21" s="87"/>
      <c r="J21" s="37"/>
      <c r="K21" s="38">
        <f t="shared" si="17"/>
        <v>44704</v>
      </c>
      <c r="L21" s="39">
        <f t="shared" si="18"/>
        <v>44705</v>
      </c>
      <c r="M21" s="39">
        <f t="shared" si="18"/>
        <v>44706</v>
      </c>
      <c r="N21" s="39">
        <f t="shared" si="18"/>
        <v>44707</v>
      </c>
      <c r="O21" s="39">
        <f t="shared" si="18"/>
        <v>44708</v>
      </c>
      <c r="P21" s="39">
        <f t="shared" si="18"/>
        <v>44709</v>
      </c>
      <c r="Q21" s="87">
        <f t="shared" si="19"/>
        <v>44710</v>
      </c>
      <c r="R21" s="37"/>
      <c r="S21" s="38">
        <f>+Y20+1</f>
        <v>44739</v>
      </c>
      <c r="T21" s="39">
        <f>+S21+1</f>
        <v>44740</v>
      </c>
      <c r="U21" s="39">
        <f t="shared" ref="U21:V21" si="21">+T21+1</f>
        <v>44741</v>
      </c>
      <c r="V21" s="39">
        <f t="shared" si="21"/>
        <v>44742</v>
      </c>
      <c r="W21" s="39"/>
      <c r="X21" s="39"/>
      <c r="Y21" s="87"/>
      <c r="Z21" s="9"/>
    </row>
    <row r="22" spans="2:26" x14ac:dyDescent="0.3">
      <c r="B22" s="12"/>
      <c r="C22" s="40"/>
      <c r="D22" s="41"/>
      <c r="E22" s="41"/>
      <c r="F22" s="41"/>
      <c r="G22" s="41"/>
      <c r="H22" s="88"/>
      <c r="I22" s="42"/>
      <c r="J22" s="37"/>
      <c r="K22" s="40">
        <f>+Q21+1</f>
        <v>44711</v>
      </c>
      <c r="L22" s="41">
        <f>+K22+1</f>
        <v>44712</v>
      </c>
      <c r="M22" s="41"/>
      <c r="N22" s="41"/>
      <c r="O22" s="41"/>
      <c r="P22" s="88"/>
      <c r="Q22" s="42"/>
      <c r="R22" s="37"/>
      <c r="S22" s="40"/>
      <c r="T22" s="41"/>
      <c r="U22" s="41"/>
      <c r="V22" s="41"/>
      <c r="W22" s="41"/>
      <c r="X22" s="88"/>
      <c r="Y22" s="42"/>
      <c r="Z22" s="15"/>
    </row>
    <row r="23" spans="2:26" x14ac:dyDescent="0.3">
      <c r="B23" s="12"/>
      <c r="C23" s="6"/>
      <c r="D23" s="6"/>
      <c r="E23" s="6"/>
      <c r="F23" s="6"/>
      <c r="G23" s="6"/>
      <c r="H23" s="6"/>
      <c r="I23" s="6"/>
      <c r="J23" s="5"/>
      <c r="K23" s="6"/>
      <c r="L23" s="6"/>
      <c r="M23" s="6"/>
      <c r="N23" s="6"/>
      <c r="O23" s="6"/>
      <c r="P23" s="6"/>
      <c r="Q23" s="6"/>
      <c r="R23" s="5"/>
      <c r="S23" s="6"/>
      <c r="T23" s="6"/>
      <c r="U23" s="6"/>
      <c r="V23" s="6"/>
      <c r="W23" s="6"/>
      <c r="X23" s="6"/>
      <c r="Y23" s="6"/>
      <c r="Z23" s="9"/>
    </row>
    <row r="24" spans="2:26" ht="18.600000000000001" thickBot="1" x14ac:dyDescent="0.4">
      <c r="B24" s="12"/>
      <c r="C24" s="101" t="s">
        <v>28</v>
      </c>
      <c r="D24" s="102"/>
      <c r="E24" s="102"/>
      <c r="F24" s="102"/>
      <c r="G24" s="102"/>
      <c r="H24" s="102"/>
      <c r="I24" s="103"/>
      <c r="J24" s="33"/>
      <c r="K24" s="101" t="s">
        <v>29</v>
      </c>
      <c r="L24" s="102"/>
      <c r="M24" s="102"/>
      <c r="N24" s="102"/>
      <c r="O24" s="102"/>
      <c r="P24" s="102"/>
      <c r="Q24" s="103"/>
      <c r="R24" s="33"/>
      <c r="S24" s="101" t="s">
        <v>30</v>
      </c>
      <c r="T24" s="102"/>
      <c r="U24" s="102"/>
      <c r="V24" s="102"/>
      <c r="W24" s="102"/>
      <c r="X24" s="102"/>
      <c r="Y24" s="103"/>
      <c r="Z24" s="9"/>
    </row>
    <row r="25" spans="2:26" x14ac:dyDescent="0.3">
      <c r="B25" s="12"/>
      <c r="C25" s="34" t="s">
        <v>34</v>
      </c>
      <c r="D25" s="35" t="s">
        <v>35</v>
      </c>
      <c r="E25" s="35" t="s">
        <v>36</v>
      </c>
      <c r="F25" s="35" t="s">
        <v>37</v>
      </c>
      <c r="G25" s="35" t="s">
        <v>38</v>
      </c>
      <c r="H25" s="35" t="s">
        <v>0</v>
      </c>
      <c r="I25" s="36" t="s">
        <v>39</v>
      </c>
      <c r="J25" s="4"/>
      <c r="K25" s="34" t="s">
        <v>34</v>
      </c>
      <c r="L25" s="35" t="s">
        <v>35</v>
      </c>
      <c r="M25" s="35" t="s">
        <v>36</v>
      </c>
      <c r="N25" s="35" t="s">
        <v>37</v>
      </c>
      <c r="O25" s="35" t="s">
        <v>38</v>
      </c>
      <c r="P25" s="35" t="s">
        <v>0</v>
      </c>
      <c r="Q25" s="36" t="s">
        <v>39</v>
      </c>
      <c r="R25" s="4"/>
      <c r="S25" s="34" t="s">
        <v>34</v>
      </c>
      <c r="T25" s="35" t="s">
        <v>35</v>
      </c>
      <c r="U25" s="35" t="s">
        <v>36</v>
      </c>
      <c r="V25" s="35" t="s">
        <v>37</v>
      </c>
      <c r="W25" s="35" t="s">
        <v>38</v>
      </c>
      <c r="X25" s="35" t="s">
        <v>0</v>
      </c>
      <c r="Y25" s="36" t="s">
        <v>39</v>
      </c>
      <c r="Z25" s="9"/>
    </row>
    <row r="26" spans="2:26" x14ac:dyDescent="0.3">
      <c r="B26" s="12"/>
      <c r="C26" s="38"/>
      <c r="D26" s="39"/>
      <c r="E26" s="39"/>
      <c r="F26" s="39"/>
      <c r="G26" s="39">
        <v>44743</v>
      </c>
      <c r="H26" s="89">
        <f>+G26+1</f>
        <v>44744</v>
      </c>
      <c r="I26" s="87">
        <f>H26+1</f>
        <v>44745</v>
      </c>
      <c r="J26" s="37"/>
      <c r="K26" s="38">
        <v>44774</v>
      </c>
      <c r="L26" s="39">
        <f>K26+1</f>
        <v>44775</v>
      </c>
      <c r="M26" s="39">
        <f t="shared" ref="M26" si="22">L26+1</f>
        <v>44776</v>
      </c>
      <c r="N26" s="39">
        <f t="shared" ref="N26" si="23">M26+1</f>
        <v>44777</v>
      </c>
      <c r="O26" s="39">
        <f t="shared" ref="O26" si="24">N26+1</f>
        <v>44778</v>
      </c>
      <c r="P26" s="89">
        <f t="shared" ref="P26" si="25">O26+1</f>
        <v>44779</v>
      </c>
      <c r="Q26" s="87">
        <f>P26+1</f>
        <v>44780</v>
      </c>
      <c r="R26" s="37"/>
      <c r="S26" s="38"/>
      <c r="T26" s="39"/>
      <c r="U26" s="39"/>
      <c r="V26" s="39">
        <v>44805</v>
      </c>
      <c r="W26" s="39">
        <f t="shared" ref="W26:Y26" si="26">V26+1</f>
        <v>44806</v>
      </c>
      <c r="X26" s="89">
        <f t="shared" si="26"/>
        <v>44807</v>
      </c>
      <c r="Y26" s="87">
        <f t="shared" si="26"/>
        <v>44808</v>
      </c>
      <c r="Z26" s="9"/>
    </row>
    <row r="27" spans="2:26" x14ac:dyDescent="0.3">
      <c r="B27" s="12"/>
      <c r="C27" s="38">
        <f>+I26+1</f>
        <v>44746</v>
      </c>
      <c r="D27" s="39">
        <f>C27+1</f>
        <v>44747</v>
      </c>
      <c r="E27" s="39">
        <f t="shared" ref="E27:G27" si="27">D27+1</f>
        <v>44748</v>
      </c>
      <c r="F27" s="39">
        <f t="shared" si="27"/>
        <v>44749</v>
      </c>
      <c r="G27" s="39">
        <f t="shared" si="27"/>
        <v>44750</v>
      </c>
      <c r="H27" s="89">
        <f t="shared" ref="H27" si="28">G27+1</f>
        <v>44751</v>
      </c>
      <c r="I27" s="87">
        <f t="shared" ref="I27:I29" si="29">H27+1</f>
        <v>44752</v>
      </c>
      <c r="J27" s="37"/>
      <c r="K27" s="38">
        <f>+Q26+1</f>
        <v>44781</v>
      </c>
      <c r="L27" s="39">
        <f>K27+1</f>
        <v>44782</v>
      </c>
      <c r="M27" s="39">
        <f t="shared" ref="M27:P27" si="30">L27+1</f>
        <v>44783</v>
      </c>
      <c r="N27" s="39">
        <f t="shared" si="30"/>
        <v>44784</v>
      </c>
      <c r="O27" s="39">
        <f t="shared" si="30"/>
        <v>44785</v>
      </c>
      <c r="P27" s="89">
        <f t="shared" si="30"/>
        <v>44786</v>
      </c>
      <c r="Q27" s="87">
        <f>P27+1</f>
        <v>44787</v>
      </c>
      <c r="R27" s="37"/>
      <c r="S27" s="38">
        <f>+Y26+1</f>
        <v>44809</v>
      </c>
      <c r="T27" s="39">
        <f t="shared" ref="T27:U27" si="31">S27+1</f>
        <v>44810</v>
      </c>
      <c r="U27" s="39">
        <f t="shared" si="31"/>
        <v>44811</v>
      </c>
      <c r="V27" s="39">
        <f t="shared" ref="V27:X27" si="32">U27+1</f>
        <v>44812</v>
      </c>
      <c r="W27" s="39">
        <f t="shared" si="32"/>
        <v>44813</v>
      </c>
      <c r="X27" s="89">
        <f t="shared" si="32"/>
        <v>44814</v>
      </c>
      <c r="Y27" s="87">
        <f t="shared" ref="Y27" si="33">X27+1</f>
        <v>44815</v>
      </c>
      <c r="Z27" s="9"/>
    </row>
    <row r="28" spans="2:26" x14ac:dyDescent="0.3">
      <c r="B28" s="12"/>
      <c r="C28" s="38">
        <f>+I27+1</f>
        <v>44753</v>
      </c>
      <c r="D28" s="39">
        <f t="shared" ref="D28:G30" si="34">C28+1</f>
        <v>44754</v>
      </c>
      <c r="E28" s="39">
        <f t="shared" si="34"/>
        <v>44755</v>
      </c>
      <c r="F28" s="39">
        <f t="shared" si="34"/>
        <v>44756</v>
      </c>
      <c r="G28" s="39">
        <f t="shared" si="34"/>
        <v>44757</v>
      </c>
      <c r="H28" s="89">
        <f t="shared" ref="H28" si="35">G28+1</f>
        <v>44758</v>
      </c>
      <c r="I28" s="87">
        <f t="shared" si="29"/>
        <v>44759</v>
      </c>
      <c r="J28" s="37"/>
      <c r="K28" s="38">
        <f t="shared" ref="K28:K30" si="36">+Q27+1</f>
        <v>44788</v>
      </c>
      <c r="L28" s="39">
        <f t="shared" ref="L28:Q30" si="37">K28+1</f>
        <v>44789</v>
      </c>
      <c r="M28" s="39">
        <f t="shared" si="37"/>
        <v>44790</v>
      </c>
      <c r="N28" s="39">
        <f t="shared" si="37"/>
        <v>44791</v>
      </c>
      <c r="O28" s="39">
        <f t="shared" si="37"/>
        <v>44792</v>
      </c>
      <c r="P28" s="89">
        <f t="shared" si="37"/>
        <v>44793</v>
      </c>
      <c r="Q28" s="87">
        <f t="shared" si="37"/>
        <v>44794</v>
      </c>
      <c r="R28" s="37"/>
      <c r="S28" s="38">
        <f t="shared" ref="S28:S30" si="38">+Y27+1</f>
        <v>44816</v>
      </c>
      <c r="T28" s="39">
        <f t="shared" ref="T28:U28" si="39">S28+1</f>
        <v>44817</v>
      </c>
      <c r="U28" s="39">
        <f t="shared" si="39"/>
        <v>44818</v>
      </c>
      <c r="V28" s="39">
        <f t="shared" ref="V28:X28" si="40">U28+1</f>
        <v>44819</v>
      </c>
      <c r="W28" s="39">
        <f t="shared" si="40"/>
        <v>44820</v>
      </c>
      <c r="X28" s="89">
        <f t="shared" si="40"/>
        <v>44821</v>
      </c>
      <c r="Y28" s="87">
        <f t="shared" ref="Y28" si="41">X28+1</f>
        <v>44822</v>
      </c>
      <c r="Z28" s="9"/>
    </row>
    <row r="29" spans="2:26" x14ac:dyDescent="0.3">
      <c r="B29" s="12"/>
      <c r="C29" s="38">
        <f t="shared" ref="C29:C30" si="42">+I28+1</f>
        <v>44760</v>
      </c>
      <c r="D29" s="39">
        <f t="shared" si="34"/>
        <v>44761</v>
      </c>
      <c r="E29" s="39">
        <f t="shared" si="34"/>
        <v>44762</v>
      </c>
      <c r="F29" s="39">
        <f t="shared" si="34"/>
        <v>44763</v>
      </c>
      <c r="G29" s="39">
        <f t="shared" si="34"/>
        <v>44764</v>
      </c>
      <c r="H29" s="89">
        <f t="shared" ref="H29" si="43">G29+1</f>
        <v>44765</v>
      </c>
      <c r="I29" s="87">
        <f t="shared" si="29"/>
        <v>44766</v>
      </c>
      <c r="J29" s="37"/>
      <c r="K29" s="38">
        <f t="shared" si="36"/>
        <v>44795</v>
      </c>
      <c r="L29" s="39">
        <f t="shared" si="37"/>
        <v>44796</v>
      </c>
      <c r="M29" s="39">
        <f t="shared" si="37"/>
        <v>44797</v>
      </c>
      <c r="N29" s="39">
        <f t="shared" si="37"/>
        <v>44798</v>
      </c>
      <c r="O29" s="39">
        <f t="shared" si="37"/>
        <v>44799</v>
      </c>
      <c r="P29" s="89">
        <f t="shared" si="37"/>
        <v>44800</v>
      </c>
      <c r="Q29" s="87">
        <f t="shared" si="37"/>
        <v>44801</v>
      </c>
      <c r="R29" s="37"/>
      <c r="S29" s="38">
        <f t="shared" si="38"/>
        <v>44823</v>
      </c>
      <c r="T29" s="39">
        <f t="shared" ref="T29:W30" si="44">S29+1</f>
        <v>44824</v>
      </c>
      <c r="U29" s="39">
        <f t="shared" si="44"/>
        <v>44825</v>
      </c>
      <c r="V29" s="39">
        <f t="shared" ref="V29:X29" si="45">U29+1</f>
        <v>44826</v>
      </c>
      <c r="W29" s="39">
        <f t="shared" si="45"/>
        <v>44827</v>
      </c>
      <c r="X29" s="89">
        <f t="shared" si="45"/>
        <v>44828</v>
      </c>
      <c r="Y29" s="87">
        <f t="shared" ref="Y29" si="46">X29+1</f>
        <v>44829</v>
      </c>
      <c r="Z29" s="9"/>
    </row>
    <row r="30" spans="2:26" x14ac:dyDescent="0.3">
      <c r="B30" s="12"/>
      <c r="C30" s="38">
        <f t="shared" si="42"/>
        <v>44767</v>
      </c>
      <c r="D30" s="39">
        <f t="shared" si="34"/>
        <v>44768</v>
      </c>
      <c r="E30" s="39">
        <f t="shared" si="34"/>
        <v>44769</v>
      </c>
      <c r="F30" s="39">
        <f t="shared" si="34"/>
        <v>44770</v>
      </c>
      <c r="G30" s="39">
        <f t="shared" si="34"/>
        <v>44771</v>
      </c>
      <c r="H30" s="89">
        <f t="shared" ref="H30" si="47">G30+1</f>
        <v>44772</v>
      </c>
      <c r="I30" s="87">
        <f>+H30+1</f>
        <v>44773</v>
      </c>
      <c r="J30" s="37"/>
      <c r="K30" s="38">
        <f t="shared" si="36"/>
        <v>44802</v>
      </c>
      <c r="L30" s="39">
        <f t="shared" si="37"/>
        <v>44803</v>
      </c>
      <c r="M30" s="39">
        <f t="shared" si="37"/>
        <v>44804</v>
      </c>
      <c r="N30" s="39"/>
      <c r="O30" s="39"/>
      <c r="P30" s="89"/>
      <c r="Q30" s="87"/>
      <c r="R30" s="37"/>
      <c r="S30" s="38">
        <f t="shared" si="38"/>
        <v>44830</v>
      </c>
      <c r="T30" s="39">
        <f t="shared" si="44"/>
        <v>44831</v>
      </c>
      <c r="U30" s="39">
        <f t="shared" si="44"/>
        <v>44832</v>
      </c>
      <c r="V30" s="39">
        <f t="shared" si="44"/>
        <v>44833</v>
      </c>
      <c r="W30" s="39">
        <f t="shared" si="44"/>
        <v>44834</v>
      </c>
      <c r="X30" s="89"/>
      <c r="Y30" s="87"/>
      <c r="Z30" s="9"/>
    </row>
    <row r="31" spans="2:26" x14ac:dyDescent="0.3">
      <c r="B31" s="12"/>
      <c r="C31" s="40"/>
      <c r="D31" s="41"/>
      <c r="E31" s="41"/>
      <c r="F31" s="41"/>
      <c r="G31" s="41"/>
      <c r="H31" s="88"/>
      <c r="I31" s="42"/>
      <c r="J31" s="37"/>
      <c r="K31" s="40"/>
      <c r="L31" s="41"/>
      <c r="M31" s="41"/>
      <c r="N31" s="41"/>
      <c r="O31" s="41"/>
      <c r="P31" s="88"/>
      <c r="Q31" s="42"/>
      <c r="R31" s="37"/>
      <c r="S31" s="40"/>
      <c r="T31" s="41"/>
      <c r="U31" s="41"/>
      <c r="V31" s="41"/>
      <c r="W31" s="41"/>
      <c r="X31" s="88"/>
      <c r="Y31" s="42"/>
      <c r="Z31" s="9"/>
    </row>
    <row r="32" spans="2:26" x14ac:dyDescent="0.3">
      <c r="B32" s="12"/>
      <c r="C32" s="6"/>
      <c r="D32" s="6"/>
      <c r="E32" s="6"/>
      <c r="F32" s="6"/>
      <c r="G32" s="6"/>
      <c r="H32" s="6"/>
      <c r="I32" s="6"/>
      <c r="J32" s="5"/>
      <c r="K32" s="6"/>
      <c r="L32" s="6"/>
      <c r="M32" s="6"/>
      <c r="N32" s="6"/>
      <c r="O32" s="6"/>
      <c r="P32" s="6"/>
      <c r="Q32" s="6"/>
      <c r="R32" s="5"/>
      <c r="S32" s="6"/>
      <c r="T32" s="6"/>
      <c r="U32" s="6"/>
      <c r="V32" s="6"/>
      <c r="W32" s="6"/>
      <c r="X32" s="6"/>
      <c r="Y32" s="6"/>
      <c r="Z32" s="9"/>
    </row>
    <row r="33" spans="2:26" ht="18.600000000000001" thickBot="1" x14ac:dyDescent="0.4">
      <c r="B33" s="12"/>
      <c r="C33" s="101" t="s">
        <v>31</v>
      </c>
      <c r="D33" s="102"/>
      <c r="E33" s="102"/>
      <c r="F33" s="102"/>
      <c r="G33" s="102"/>
      <c r="H33" s="102"/>
      <c r="I33" s="103"/>
      <c r="J33" s="32"/>
      <c r="K33" s="101" t="s">
        <v>32</v>
      </c>
      <c r="L33" s="102"/>
      <c r="M33" s="102"/>
      <c r="N33" s="102"/>
      <c r="O33" s="102"/>
      <c r="P33" s="102"/>
      <c r="Q33" s="103"/>
      <c r="R33" s="32"/>
      <c r="S33" s="101" t="s">
        <v>33</v>
      </c>
      <c r="T33" s="102"/>
      <c r="U33" s="102"/>
      <c r="V33" s="102"/>
      <c r="W33" s="102"/>
      <c r="X33" s="102"/>
      <c r="Y33" s="103"/>
      <c r="Z33" s="9"/>
    </row>
    <row r="34" spans="2:26" x14ac:dyDescent="0.3">
      <c r="B34" s="12"/>
      <c r="C34" s="34" t="s">
        <v>34</v>
      </c>
      <c r="D34" s="35" t="s">
        <v>35</v>
      </c>
      <c r="E34" s="35" t="s">
        <v>36</v>
      </c>
      <c r="F34" s="35" t="s">
        <v>37</v>
      </c>
      <c r="G34" s="35" t="s">
        <v>38</v>
      </c>
      <c r="H34" s="35" t="s">
        <v>0</v>
      </c>
      <c r="I34" s="36" t="s">
        <v>39</v>
      </c>
      <c r="J34" s="4"/>
      <c r="K34" s="34" t="s">
        <v>34</v>
      </c>
      <c r="L34" s="35" t="s">
        <v>35</v>
      </c>
      <c r="M34" s="35" t="s">
        <v>36</v>
      </c>
      <c r="N34" s="35" t="s">
        <v>37</v>
      </c>
      <c r="O34" s="35" t="s">
        <v>38</v>
      </c>
      <c r="P34" s="35" t="s">
        <v>0</v>
      </c>
      <c r="Q34" s="36" t="s">
        <v>39</v>
      </c>
      <c r="R34" s="4"/>
      <c r="S34" s="34" t="s">
        <v>34</v>
      </c>
      <c r="T34" s="35" t="s">
        <v>35</v>
      </c>
      <c r="U34" s="35" t="s">
        <v>36</v>
      </c>
      <c r="V34" s="35" t="s">
        <v>37</v>
      </c>
      <c r="W34" s="35" t="s">
        <v>38</v>
      </c>
      <c r="X34" s="35" t="s">
        <v>0</v>
      </c>
      <c r="Y34" s="36" t="s">
        <v>39</v>
      </c>
      <c r="Z34" s="9"/>
    </row>
    <row r="35" spans="2:26" x14ac:dyDescent="0.3">
      <c r="B35" s="12"/>
      <c r="C35" s="38"/>
      <c r="D35" s="39"/>
      <c r="E35" s="39"/>
      <c r="F35" s="39"/>
      <c r="G35" s="39"/>
      <c r="H35" s="89">
        <v>44835</v>
      </c>
      <c r="I35" s="87">
        <f>H35+1</f>
        <v>44836</v>
      </c>
      <c r="J35" s="37"/>
      <c r="K35" s="38"/>
      <c r="L35" s="39">
        <v>44866</v>
      </c>
      <c r="M35" s="39">
        <f t="shared" ref="M35:P35" si="48">L35+1</f>
        <v>44867</v>
      </c>
      <c r="N35" s="39">
        <f t="shared" si="48"/>
        <v>44868</v>
      </c>
      <c r="O35" s="39">
        <f t="shared" si="48"/>
        <v>44869</v>
      </c>
      <c r="P35" s="89">
        <f t="shared" si="48"/>
        <v>44870</v>
      </c>
      <c r="Q35" s="87">
        <f>P35+1</f>
        <v>44871</v>
      </c>
      <c r="R35" s="37"/>
      <c r="S35" s="38"/>
      <c r="T35" s="39"/>
      <c r="U35" s="39"/>
      <c r="V35" s="39">
        <v>44896</v>
      </c>
      <c r="W35" s="39">
        <f t="shared" ref="W35:X35" si="49">V35+1</f>
        <v>44897</v>
      </c>
      <c r="X35" s="89">
        <f t="shared" si="49"/>
        <v>44898</v>
      </c>
      <c r="Y35" s="87">
        <f>X35+1</f>
        <v>44899</v>
      </c>
      <c r="Z35" s="9"/>
    </row>
    <row r="36" spans="2:26" x14ac:dyDescent="0.3">
      <c r="B36" s="12"/>
      <c r="C36" s="38">
        <f>+I35+1</f>
        <v>44837</v>
      </c>
      <c r="D36" s="39">
        <f>C36+1</f>
        <v>44838</v>
      </c>
      <c r="E36" s="39">
        <f t="shared" ref="E36:H36" si="50">D36+1</f>
        <v>44839</v>
      </c>
      <c r="F36" s="39">
        <f t="shared" si="50"/>
        <v>44840</v>
      </c>
      <c r="G36" s="39">
        <f t="shared" si="50"/>
        <v>44841</v>
      </c>
      <c r="H36" s="89">
        <f t="shared" si="50"/>
        <v>44842</v>
      </c>
      <c r="I36" s="87">
        <f t="shared" ref="I36:I38" si="51">H36+1</f>
        <v>44843</v>
      </c>
      <c r="J36" s="37"/>
      <c r="K36" s="38">
        <f>+K35+7</f>
        <v>7</v>
      </c>
      <c r="L36" s="39">
        <f t="shared" ref="L36:Q39" si="52">K36+1</f>
        <v>8</v>
      </c>
      <c r="M36" s="39">
        <f t="shared" si="52"/>
        <v>9</v>
      </c>
      <c r="N36" s="39">
        <f t="shared" si="52"/>
        <v>10</v>
      </c>
      <c r="O36" s="39">
        <f t="shared" si="52"/>
        <v>11</v>
      </c>
      <c r="P36" s="89">
        <f t="shared" si="52"/>
        <v>12</v>
      </c>
      <c r="Q36" s="87">
        <f t="shared" si="52"/>
        <v>13</v>
      </c>
      <c r="R36" s="37"/>
      <c r="S36" s="38">
        <f>+Y35+1</f>
        <v>44900</v>
      </c>
      <c r="T36" s="39">
        <f t="shared" ref="T36:V36" si="53">S36+1</f>
        <v>44901</v>
      </c>
      <c r="U36" s="39">
        <f t="shared" si="53"/>
        <v>44902</v>
      </c>
      <c r="V36" s="39">
        <f t="shared" si="53"/>
        <v>44903</v>
      </c>
      <c r="W36" s="39">
        <f t="shared" ref="W36:X36" si="54">V36+1</f>
        <v>44904</v>
      </c>
      <c r="X36" s="89">
        <f t="shared" si="54"/>
        <v>44905</v>
      </c>
      <c r="Y36" s="87">
        <f t="shared" ref="Y36" si="55">X36+1</f>
        <v>44906</v>
      </c>
      <c r="Z36" s="9"/>
    </row>
    <row r="37" spans="2:26" x14ac:dyDescent="0.3">
      <c r="B37" s="12"/>
      <c r="C37" s="38">
        <f>+C36+7</f>
        <v>44844</v>
      </c>
      <c r="D37" s="39">
        <f t="shared" ref="D37:H39" si="56">C37+1</f>
        <v>44845</v>
      </c>
      <c r="E37" s="39">
        <f t="shared" si="56"/>
        <v>44846</v>
      </c>
      <c r="F37" s="39">
        <f t="shared" si="56"/>
        <v>44847</v>
      </c>
      <c r="G37" s="39">
        <f t="shared" si="56"/>
        <v>44848</v>
      </c>
      <c r="H37" s="89">
        <f t="shared" si="56"/>
        <v>44849</v>
      </c>
      <c r="I37" s="87">
        <f t="shared" si="51"/>
        <v>44850</v>
      </c>
      <c r="J37" s="37"/>
      <c r="K37" s="38">
        <f t="shared" ref="K37:K39" si="57">+K36+7</f>
        <v>14</v>
      </c>
      <c r="L37" s="39">
        <f t="shared" si="52"/>
        <v>15</v>
      </c>
      <c r="M37" s="39">
        <f t="shared" si="52"/>
        <v>16</v>
      </c>
      <c r="N37" s="39">
        <f t="shared" si="52"/>
        <v>17</v>
      </c>
      <c r="O37" s="39">
        <f t="shared" si="52"/>
        <v>18</v>
      </c>
      <c r="P37" s="89">
        <f t="shared" si="52"/>
        <v>19</v>
      </c>
      <c r="Q37" s="87">
        <f t="shared" si="52"/>
        <v>20</v>
      </c>
      <c r="R37" s="37"/>
      <c r="S37" s="38">
        <f t="shared" ref="S37:S39" si="58">+S36+7</f>
        <v>44907</v>
      </c>
      <c r="T37" s="39">
        <f t="shared" ref="T37:V37" si="59">S37+1</f>
        <v>44908</v>
      </c>
      <c r="U37" s="39">
        <f t="shared" si="59"/>
        <v>44909</v>
      </c>
      <c r="V37" s="39">
        <f t="shared" si="59"/>
        <v>44910</v>
      </c>
      <c r="W37" s="39">
        <f t="shared" ref="W37:X37" si="60">V37+1</f>
        <v>44911</v>
      </c>
      <c r="X37" s="89">
        <f t="shared" si="60"/>
        <v>44912</v>
      </c>
      <c r="Y37" s="87">
        <f t="shared" ref="Y37" si="61">X37+1</f>
        <v>44913</v>
      </c>
      <c r="Z37" s="9"/>
    </row>
    <row r="38" spans="2:26" x14ac:dyDescent="0.3">
      <c r="B38" s="12"/>
      <c r="C38" s="38">
        <f t="shared" ref="C38:C39" si="62">+C37+7</f>
        <v>44851</v>
      </c>
      <c r="D38" s="39">
        <f t="shared" si="56"/>
        <v>44852</v>
      </c>
      <c r="E38" s="39">
        <f t="shared" si="56"/>
        <v>44853</v>
      </c>
      <c r="F38" s="39">
        <f t="shared" si="56"/>
        <v>44854</v>
      </c>
      <c r="G38" s="39">
        <f t="shared" si="56"/>
        <v>44855</v>
      </c>
      <c r="H38" s="89">
        <f t="shared" si="56"/>
        <v>44856</v>
      </c>
      <c r="I38" s="87">
        <f t="shared" si="51"/>
        <v>44857</v>
      </c>
      <c r="J38" s="37"/>
      <c r="K38" s="38">
        <f t="shared" si="57"/>
        <v>21</v>
      </c>
      <c r="L38" s="39">
        <f t="shared" si="52"/>
        <v>22</v>
      </c>
      <c r="M38" s="39">
        <f t="shared" si="52"/>
        <v>23</v>
      </c>
      <c r="N38" s="39">
        <f t="shared" si="52"/>
        <v>24</v>
      </c>
      <c r="O38" s="39">
        <f t="shared" si="52"/>
        <v>25</v>
      </c>
      <c r="P38" s="89">
        <f t="shared" si="52"/>
        <v>26</v>
      </c>
      <c r="Q38" s="87">
        <f t="shared" si="52"/>
        <v>27</v>
      </c>
      <c r="R38" s="37"/>
      <c r="S38" s="38">
        <f t="shared" si="58"/>
        <v>44914</v>
      </c>
      <c r="T38" s="39">
        <f t="shared" ref="T38:V39" si="63">S38+1</f>
        <v>44915</v>
      </c>
      <c r="U38" s="39">
        <f t="shared" si="63"/>
        <v>44916</v>
      </c>
      <c r="V38" s="39">
        <f t="shared" si="63"/>
        <v>44917</v>
      </c>
      <c r="W38" s="39">
        <f t="shared" ref="W38:X38" si="64">V38+1</f>
        <v>44918</v>
      </c>
      <c r="X38" s="89">
        <f t="shared" si="64"/>
        <v>44919</v>
      </c>
      <c r="Y38" s="87">
        <f t="shared" ref="Y38" si="65">X38+1</f>
        <v>44920</v>
      </c>
      <c r="Z38" s="9"/>
    </row>
    <row r="39" spans="2:26" x14ac:dyDescent="0.3">
      <c r="B39" s="12"/>
      <c r="C39" s="38">
        <f t="shared" si="62"/>
        <v>44858</v>
      </c>
      <c r="D39" s="39">
        <f t="shared" si="56"/>
        <v>44859</v>
      </c>
      <c r="E39" s="39">
        <f t="shared" si="56"/>
        <v>44860</v>
      </c>
      <c r="F39" s="39">
        <f t="shared" si="56"/>
        <v>44861</v>
      </c>
      <c r="G39" s="39">
        <f t="shared" si="56"/>
        <v>44862</v>
      </c>
      <c r="H39" s="89">
        <f t="shared" si="56"/>
        <v>44863</v>
      </c>
      <c r="I39" s="87">
        <f>H39+1</f>
        <v>44864</v>
      </c>
      <c r="J39" s="37"/>
      <c r="K39" s="38">
        <f t="shared" si="57"/>
        <v>28</v>
      </c>
      <c r="L39" s="39">
        <f t="shared" si="52"/>
        <v>29</v>
      </c>
      <c r="M39" s="39">
        <f t="shared" si="52"/>
        <v>30</v>
      </c>
      <c r="N39" s="39"/>
      <c r="O39" s="39"/>
      <c r="P39" s="89"/>
      <c r="Q39" s="87"/>
      <c r="R39" s="37"/>
      <c r="S39" s="38">
        <f t="shared" si="58"/>
        <v>44921</v>
      </c>
      <c r="T39" s="39">
        <f t="shared" si="63"/>
        <v>44922</v>
      </c>
      <c r="U39" s="39">
        <f t="shared" si="63"/>
        <v>44923</v>
      </c>
      <c r="V39" s="39">
        <f t="shared" si="63"/>
        <v>44924</v>
      </c>
      <c r="W39" s="39">
        <f t="shared" ref="W39:X39" si="66">V39+1</f>
        <v>44925</v>
      </c>
      <c r="X39" s="89">
        <f t="shared" si="66"/>
        <v>44926</v>
      </c>
      <c r="Y39" s="87"/>
      <c r="Z39" s="9"/>
    </row>
    <row r="40" spans="2:26" x14ac:dyDescent="0.3">
      <c r="B40" s="12"/>
      <c r="C40" s="40">
        <f>+C39+7</f>
        <v>44865</v>
      </c>
      <c r="D40" s="41"/>
      <c r="E40" s="41"/>
      <c r="F40" s="41"/>
      <c r="G40" s="41"/>
      <c r="H40" s="88"/>
      <c r="I40" s="42"/>
      <c r="J40" s="37"/>
      <c r="K40" s="40"/>
      <c r="L40" s="41"/>
      <c r="M40" s="41"/>
      <c r="N40" s="41"/>
      <c r="O40" s="41"/>
      <c r="P40" s="88"/>
      <c r="Q40" s="42"/>
      <c r="R40" s="37"/>
      <c r="S40" s="40"/>
      <c r="T40" s="41"/>
      <c r="U40" s="41"/>
      <c r="V40" s="41"/>
      <c r="W40" s="41"/>
      <c r="X40" s="88"/>
      <c r="Y40" s="42"/>
      <c r="Z40" s="9"/>
    </row>
    <row r="41" spans="2:26" ht="7.05" customHeight="1" thickBot="1" x14ac:dyDescent="0.35"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2:26" ht="7.05" customHeight="1" x14ac:dyDescent="0.3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1"/>
    </row>
    <row r="43" spans="2:26" x14ac:dyDescent="0.3">
      <c r="B43" s="22"/>
      <c r="C43" s="100">
        <f>IF('3. Festivos'!B4="","",'3. Festivos'!B4)</f>
        <v>44562</v>
      </c>
      <c r="D43" s="100"/>
      <c r="E43" s="54" t="str">
        <f>IF('3. Festivos'!C4="","",'3. Festivos'!C4)</f>
        <v>Año Nuevo</v>
      </c>
      <c r="F43" s="54"/>
      <c r="G43" s="23"/>
      <c r="H43" s="23"/>
      <c r="I43" s="23"/>
      <c r="J43" s="23"/>
      <c r="K43" s="23"/>
      <c r="L43" s="23"/>
      <c r="M43" s="23"/>
      <c r="N43" s="100">
        <f>IF('3. Festivos'!B18="","",'3. Festivos'!B18)</f>
        <v>44696</v>
      </c>
      <c r="O43" s="100"/>
      <c r="P43" s="54" t="str">
        <f>IF('3. Festivos'!C18="","",'3. Festivos'!C18)</f>
        <v>Comunión de Álvaro</v>
      </c>
      <c r="Q43" s="90"/>
      <c r="R43" s="24"/>
      <c r="S43" s="24"/>
      <c r="T43" s="24"/>
      <c r="U43" s="25"/>
      <c r="V43" s="25"/>
      <c r="W43" s="25"/>
      <c r="X43" s="25"/>
      <c r="Y43" s="25"/>
      <c r="Z43" s="26"/>
    </row>
    <row r="44" spans="2:26" x14ac:dyDescent="0.3">
      <c r="B44" s="22"/>
      <c r="C44" s="100">
        <f>IF('3. Festivos'!B5="","",'3. Festivos'!B5)</f>
        <v>44567</v>
      </c>
      <c r="D44" s="100"/>
      <c r="E44" s="54" t="str">
        <f>IF('3. Festivos'!C5="","",'3. Festivos'!C5)</f>
        <v>Día de Reyes</v>
      </c>
      <c r="F44" s="54"/>
      <c r="G44" s="23"/>
      <c r="H44" s="23"/>
      <c r="I44" s="23"/>
      <c r="J44" s="23"/>
      <c r="K44" s="23"/>
      <c r="L44" s="23"/>
      <c r="M44" s="23"/>
      <c r="N44" s="100">
        <f>IF('3. Festivos'!B19="","",'3. Festivos'!B19)</f>
        <v>44752</v>
      </c>
      <c r="O44" s="100"/>
      <c r="P44" s="54" t="str">
        <f>IF('3. Festivos'!C19="","",'3. Festivos'!C19)</f>
        <v>Aniversario de boda</v>
      </c>
      <c r="Q44" s="91"/>
      <c r="R44" s="27"/>
      <c r="S44" s="27"/>
      <c r="T44" s="27"/>
      <c r="U44" s="28"/>
      <c r="V44" s="28"/>
      <c r="W44" s="28"/>
      <c r="X44" s="28"/>
      <c r="Y44" s="28"/>
      <c r="Z44" s="26"/>
    </row>
    <row r="45" spans="2:26" x14ac:dyDescent="0.3">
      <c r="B45" s="22"/>
      <c r="C45" s="100">
        <f>IF('3. Festivos'!B6="","",'3. Festivos'!B6)</f>
        <v>44665</v>
      </c>
      <c r="D45" s="100"/>
      <c r="E45" s="54" t="str">
        <f>IF('3. Festivos'!C6="","",'3. Festivos'!C6)</f>
        <v>Jueves Santo</v>
      </c>
      <c r="F45" s="54"/>
      <c r="G45" s="23"/>
      <c r="H45" s="23"/>
      <c r="I45" s="23"/>
      <c r="J45" s="23"/>
      <c r="K45" s="23"/>
      <c r="L45" s="23"/>
      <c r="M45" s="23"/>
      <c r="N45" s="100">
        <f>IF('3. Festivos'!B20="","",'3. Festivos'!B20)</f>
        <v>44794</v>
      </c>
      <c r="O45" s="100"/>
      <c r="P45" s="54" t="str">
        <f>IF('3. Festivos'!C20="","",'3. Festivos'!C20)</f>
        <v>Cumple de mamá</v>
      </c>
      <c r="Q45" s="91"/>
      <c r="R45" s="27"/>
      <c r="S45" s="27"/>
      <c r="T45" s="27"/>
      <c r="U45" s="28"/>
      <c r="V45" s="28"/>
      <c r="W45" s="28"/>
      <c r="X45" s="28"/>
      <c r="Y45" s="28"/>
      <c r="Z45" s="26"/>
    </row>
    <row r="46" spans="2:26" x14ac:dyDescent="0.3">
      <c r="B46" s="22"/>
      <c r="C46" s="100">
        <f>IF('3. Festivos'!B7="","",'3. Festivos'!B7)</f>
        <v>44666</v>
      </c>
      <c r="D46" s="100"/>
      <c r="E46" s="54" t="str">
        <f>IF('3. Festivos'!C7="","",'3. Festivos'!C7)</f>
        <v>Viernes Santo</v>
      </c>
      <c r="F46" s="54"/>
      <c r="G46" s="23"/>
      <c r="H46" s="23"/>
      <c r="I46" s="23"/>
      <c r="J46" s="23"/>
      <c r="K46" s="23"/>
      <c r="L46" s="23"/>
      <c r="M46" s="23"/>
      <c r="N46" s="100">
        <f>IF('3. Festivos'!B21="","",'3. Festivos'!B21)</f>
        <v>44828</v>
      </c>
      <c r="O46" s="100"/>
      <c r="P46" s="54" t="str">
        <f>IF('3. Festivos'!C21="","",'3. Festivos'!C21)</f>
        <v>Boda de Ana y Luís</v>
      </c>
      <c r="Q46" s="91"/>
      <c r="R46" s="27"/>
      <c r="S46" s="27"/>
      <c r="T46" s="27"/>
      <c r="U46" s="28"/>
      <c r="V46" s="28"/>
      <c r="W46" s="28"/>
      <c r="X46" s="28"/>
      <c r="Y46" s="28"/>
      <c r="Z46" s="26"/>
    </row>
    <row r="47" spans="2:26" x14ac:dyDescent="0.3">
      <c r="B47" s="22"/>
      <c r="C47" s="100">
        <f>IF('3. Festivos'!B8="","",'3. Festivos'!B8)</f>
        <v>44698</v>
      </c>
      <c r="D47" s="100"/>
      <c r="E47" s="54" t="str">
        <f>IF('3. Festivos'!C8="","",'3. Festivos'!C8)</f>
        <v>Días das Letras Galegas</v>
      </c>
      <c r="F47" s="54"/>
      <c r="G47" s="23"/>
      <c r="H47" s="23"/>
      <c r="I47" s="23"/>
      <c r="J47" s="23"/>
      <c r="K47" s="23"/>
      <c r="L47" s="23"/>
      <c r="M47" s="23"/>
      <c r="N47" s="100" t="str">
        <f>IF('3. Festivos'!B22="","",'3. Festivos'!B22)</f>
        <v/>
      </c>
      <c r="O47" s="100"/>
      <c r="P47" s="54" t="str">
        <f>IF('3. Festivos'!C22="","",'3. Festivos'!C22)</f>
        <v/>
      </c>
      <c r="Q47" s="24"/>
      <c r="R47" s="27"/>
      <c r="S47" s="27"/>
      <c r="T47" s="27"/>
      <c r="U47" s="28"/>
      <c r="V47" s="28"/>
      <c r="W47" s="28"/>
      <c r="X47" s="28"/>
      <c r="Y47" s="28"/>
      <c r="Z47" s="26"/>
    </row>
    <row r="48" spans="2:26" x14ac:dyDescent="0.3">
      <c r="B48" s="22"/>
      <c r="C48" s="100">
        <f>IF('3. Festivos'!B9="","",'3. Festivos'!B9)</f>
        <v>44707</v>
      </c>
      <c r="D48" s="100"/>
      <c r="E48" s="54" t="str">
        <f>IF('3. Festivos'!C9="","",'3. Festivos'!C9)</f>
        <v>Ascensión</v>
      </c>
      <c r="F48" s="54"/>
      <c r="G48" s="27"/>
      <c r="H48" s="27"/>
      <c r="I48" s="27"/>
      <c r="J48" s="27"/>
      <c r="K48" s="27"/>
      <c r="L48" s="27"/>
      <c r="M48" s="27"/>
      <c r="N48" s="100" t="str">
        <f>IF('3. Festivos'!B23="","",'3. Festivos'!B23)</f>
        <v/>
      </c>
      <c r="O48" s="100"/>
      <c r="P48" s="54" t="str">
        <f>IF('3. Festivos'!C23="","",'3. Festivos'!C23)</f>
        <v/>
      </c>
      <c r="Q48" s="27"/>
      <c r="R48" s="27"/>
      <c r="S48" s="27"/>
      <c r="T48" s="27"/>
      <c r="U48" s="28"/>
      <c r="V48" s="28"/>
      <c r="W48" s="28"/>
      <c r="X48" s="28"/>
      <c r="Y48" s="28"/>
      <c r="Z48" s="26"/>
    </row>
    <row r="49" spans="2:26" x14ac:dyDescent="0.3">
      <c r="B49" s="22"/>
      <c r="C49" s="100">
        <f>IF('3. Festivos'!B10="","",'3. Festivos'!B10)</f>
        <v>44736</v>
      </c>
      <c r="D49" s="100"/>
      <c r="E49" s="54" t="str">
        <f>IF('3. Festivos'!C10="","",'3. Festivos'!C10)</f>
        <v>San Juan</v>
      </c>
      <c r="F49" s="54"/>
      <c r="G49" s="27"/>
      <c r="H49" s="27"/>
      <c r="I49" s="27"/>
      <c r="J49" s="27"/>
      <c r="K49" s="27"/>
      <c r="L49" s="27"/>
      <c r="M49" s="27"/>
      <c r="N49" s="100" t="str">
        <f>IF('3. Festivos'!B24="","",'3. Festivos'!B24)</f>
        <v/>
      </c>
      <c r="O49" s="100"/>
      <c r="P49" s="54" t="str">
        <f>IF('3. Festivos'!C24="","",'3. Festivos'!C24)</f>
        <v/>
      </c>
      <c r="Q49" s="27"/>
      <c r="R49" s="27"/>
      <c r="S49" s="27"/>
      <c r="T49" s="27"/>
      <c r="U49" s="28"/>
      <c r="V49" s="28"/>
      <c r="W49" s="28"/>
      <c r="X49" s="28"/>
      <c r="Y49" s="28"/>
      <c r="Z49" s="26"/>
    </row>
    <row r="50" spans="2:26" x14ac:dyDescent="0.3">
      <c r="B50" s="22"/>
      <c r="C50" s="100">
        <f>IF('3. Festivos'!B11="","",'3. Festivos'!B11)</f>
        <v>44767</v>
      </c>
      <c r="D50" s="100"/>
      <c r="E50" s="54" t="str">
        <f>IF('3. Festivos'!C11="","",'3. Festivos'!C11)</f>
        <v>Santiago Apóstol</v>
      </c>
      <c r="F50" s="54"/>
      <c r="G50" s="27"/>
      <c r="H50" s="27"/>
      <c r="I50" s="27"/>
      <c r="J50" s="27"/>
      <c r="K50" s="27"/>
      <c r="L50" s="27"/>
      <c r="M50" s="27"/>
      <c r="N50" s="100" t="str">
        <f>IF('3. Festivos'!B25="","",'3. Festivos'!B25)</f>
        <v/>
      </c>
      <c r="O50" s="100"/>
      <c r="P50" s="54" t="str">
        <f>IF('3. Festivos'!C25="","",'3. Festivos'!C25)</f>
        <v/>
      </c>
      <c r="Q50" s="27"/>
      <c r="R50" s="27"/>
      <c r="S50" s="27"/>
      <c r="T50" s="27"/>
      <c r="U50" s="28"/>
      <c r="V50" s="28"/>
      <c r="W50" s="28"/>
      <c r="X50" s="28"/>
      <c r="Y50" s="28"/>
      <c r="Z50" s="26"/>
    </row>
    <row r="51" spans="2:26" x14ac:dyDescent="0.3">
      <c r="B51" s="22"/>
      <c r="C51" s="100">
        <f>IF('3. Festivos'!B12="","",'3. Festivos'!B12)</f>
        <v>44788</v>
      </c>
      <c r="D51" s="100"/>
      <c r="E51" s="54" t="str">
        <f>IF('3. Festivos'!C12="","",'3. Festivos'!C12)</f>
        <v>Asunción de la Virgen</v>
      </c>
      <c r="F51" s="54"/>
      <c r="G51" s="27"/>
      <c r="H51" s="27"/>
      <c r="I51" s="27"/>
      <c r="J51" s="58"/>
      <c r="K51" s="58"/>
      <c r="L51" s="58"/>
      <c r="M51" s="27"/>
      <c r="N51" s="100" t="str">
        <f>IF('3. Festivos'!B26="","",'3. Festivos'!B26)</f>
        <v/>
      </c>
      <c r="O51" s="100"/>
      <c r="P51" s="54" t="str">
        <f>IF('3. Festivos'!C26="","",'3. Festivos'!C26)</f>
        <v/>
      </c>
      <c r="Q51" s="24"/>
      <c r="R51" s="27"/>
      <c r="S51" s="27"/>
      <c r="T51" s="27"/>
      <c r="U51" s="28"/>
      <c r="V51" s="28"/>
      <c r="W51" s="28"/>
      <c r="X51" s="28"/>
      <c r="Y51" s="28"/>
      <c r="Z51" s="26"/>
    </row>
    <row r="52" spans="2:26" x14ac:dyDescent="0.3">
      <c r="B52" s="22"/>
      <c r="C52" s="100">
        <f>IF('3. Festivos'!B13="","",'3. Festivos'!B13)</f>
        <v>44789</v>
      </c>
      <c r="D52" s="100"/>
      <c r="E52" s="54" t="str">
        <f>IF('3. Festivos'!C13="","",'3. Festivos'!C13)</f>
        <v>San Roque</v>
      </c>
      <c r="F52" s="54"/>
      <c r="G52" s="27"/>
      <c r="H52" s="27"/>
      <c r="I52" s="27"/>
      <c r="J52" s="58"/>
      <c r="K52" s="58"/>
      <c r="L52" s="58"/>
      <c r="M52" s="27"/>
      <c r="N52" s="100" t="str">
        <f>IF('3. Festivos'!B27="","",'3. Festivos'!B27)</f>
        <v/>
      </c>
      <c r="O52" s="100"/>
      <c r="P52" s="54" t="str">
        <f>IF('3. Festivos'!C27="","",'3. Festivos'!C27)</f>
        <v/>
      </c>
      <c r="Q52" s="27"/>
      <c r="R52" s="27"/>
      <c r="S52" s="27"/>
      <c r="T52" s="27"/>
      <c r="U52" s="28"/>
      <c r="V52" s="28"/>
      <c r="W52" s="28"/>
      <c r="X52" s="28"/>
      <c r="Y52" s="28"/>
      <c r="Z52" s="26"/>
    </row>
    <row r="53" spans="2:26" x14ac:dyDescent="0.3">
      <c r="B53" s="22"/>
      <c r="C53" s="100">
        <f>IF('3. Festivos'!B14="","",'3. Festivos'!B14)</f>
        <v>44846</v>
      </c>
      <c r="D53" s="100"/>
      <c r="E53" s="54" t="str">
        <f>IF('3. Festivos'!C14="","",'3. Festivos'!C14)</f>
        <v>Fiesta Nacional de España</v>
      </c>
      <c r="F53" s="54"/>
      <c r="G53" s="27"/>
      <c r="H53" s="27"/>
      <c r="I53" s="27"/>
      <c r="J53" s="58"/>
      <c r="K53" s="58"/>
      <c r="L53" s="58"/>
      <c r="M53" s="27"/>
      <c r="N53" s="100" t="str">
        <f>IF('3. Festivos'!B28="","",'3. Festivos'!B28)</f>
        <v/>
      </c>
      <c r="O53" s="100"/>
      <c r="P53" s="54" t="str">
        <f>IF('3. Festivos'!C28="","",'3. Festivos'!C28)</f>
        <v/>
      </c>
      <c r="Q53" s="27"/>
      <c r="R53" s="27"/>
      <c r="S53" s="27"/>
      <c r="T53" s="27"/>
      <c r="U53" s="28"/>
      <c r="V53" s="28"/>
      <c r="W53" s="28"/>
      <c r="X53" s="28"/>
      <c r="Y53" s="28"/>
      <c r="Z53" s="26"/>
    </row>
    <row r="54" spans="2:26" x14ac:dyDescent="0.3">
      <c r="B54" s="22"/>
      <c r="C54" s="100">
        <f>IF('3. Festivos'!B15="","",'3. Festivos'!B15)</f>
        <v>44866</v>
      </c>
      <c r="D54" s="100"/>
      <c r="E54" s="54" t="str">
        <f>IF('3. Festivos'!C15="","",'3. Festivos'!C15)</f>
        <v>Todos los Santos</v>
      </c>
      <c r="F54" s="54"/>
      <c r="G54" s="27"/>
      <c r="H54" s="27"/>
      <c r="I54" s="27"/>
      <c r="J54" s="58"/>
      <c r="K54" s="58"/>
      <c r="L54" s="58"/>
      <c r="M54" s="27"/>
      <c r="N54" s="100" t="str">
        <f>IF('3. Festivos'!B29="","",'3. Festivos'!B29)</f>
        <v/>
      </c>
      <c r="O54" s="100"/>
      <c r="P54" s="54" t="str">
        <f>IF('3. Festivos'!C29="","",'3. Festivos'!C29)</f>
        <v/>
      </c>
      <c r="Q54" s="27"/>
      <c r="R54" s="27"/>
      <c r="S54" s="27"/>
      <c r="T54" s="27"/>
      <c r="U54" s="28"/>
      <c r="V54" s="28"/>
      <c r="W54" s="28"/>
      <c r="X54" s="28"/>
      <c r="Y54" s="28"/>
      <c r="Z54" s="26"/>
    </row>
    <row r="55" spans="2:26" x14ac:dyDescent="0.3">
      <c r="B55" s="22"/>
      <c r="C55" s="100">
        <f>IF('3. Festivos'!B16="","",'3. Festivos'!B16)</f>
        <v>44901</v>
      </c>
      <c r="D55" s="100"/>
      <c r="E55" s="54" t="str">
        <f>IF('3. Festivos'!C16="","",'3. Festivos'!C16)</f>
        <v>Día de la Constitución</v>
      </c>
      <c r="F55" s="54"/>
      <c r="G55" s="27"/>
      <c r="H55" s="27"/>
      <c r="I55" s="27"/>
      <c r="J55" s="27"/>
      <c r="K55" s="27"/>
      <c r="L55" s="27"/>
      <c r="M55" s="27"/>
      <c r="N55" s="100" t="str">
        <f>IF('3. Festivos'!B30="","",'3. Festivos'!B30)</f>
        <v/>
      </c>
      <c r="O55" s="100"/>
      <c r="P55" s="54" t="str">
        <f>IF('3. Festivos'!C30="","",'3. Festivos'!C30)</f>
        <v/>
      </c>
      <c r="Q55" s="24"/>
      <c r="R55" s="27"/>
      <c r="S55" s="27"/>
      <c r="T55" s="27"/>
      <c r="U55" s="28"/>
      <c r="V55" s="28"/>
      <c r="W55" s="28"/>
      <c r="X55" s="28"/>
      <c r="Y55" s="28"/>
      <c r="Z55" s="26"/>
    </row>
    <row r="56" spans="2:26" x14ac:dyDescent="0.3">
      <c r="B56" s="22"/>
      <c r="C56" s="100">
        <f>IF('3. Festivos'!B17="","",'3. Festivos'!B17)</f>
        <v>44903</v>
      </c>
      <c r="D56" s="100"/>
      <c r="E56" s="54" t="str">
        <f>IF('3. Festivos'!C17="","",'3. Festivos'!C17)</f>
        <v>Inmaculada Concepción</v>
      </c>
      <c r="F56" s="54"/>
      <c r="G56" s="27"/>
      <c r="H56" s="27"/>
      <c r="I56" s="27"/>
      <c r="J56" s="27"/>
      <c r="K56" s="27"/>
      <c r="L56" s="27"/>
      <c r="M56" s="27"/>
      <c r="N56" s="100" t="str">
        <f>IF('3. Festivos'!B31="","",'3. Festivos'!B31)</f>
        <v/>
      </c>
      <c r="O56" s="100"/>
      <c r="P56" s="54" t="str">
        <f>IF('3. Festivos'!C31="","",'3. Festivos'!C31)</f>
        <v/>
      </c>
      <c r="Q56" s="27"/>
      <c r="R56" s="27"/>
      <c r="S56" s="27"/>
      <c r="T56" s="27"/>
      <c r="U56" s="28"/>
      <c r="V56" s="28"/>
      <c r="W56" s="28"/>
      <c r="X56" s="28"/>
      <c r="Y56" s="28"/>
      <c r="Z56" s="26"/>
    </row>
    <row r="57" spans="2:26" ht="7.05" customHeight="1" thickBot="1" x14ac:dyDescent="0.35"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1"/>
    </row>
  </sheetData>
  <mergeCells count="42">
    <mergeCell ref="N56:O56"/>
    <mergeCell ref="N52:O52"/>
    <mergeCell ref="N53:O53"/>
    <mergeCell ref="N54:O54"/>
    <mergeCell ref="C55:D55"/>
    <mergeCell ref="C52:D52"/>
    <mergeCell ref="C53:D53"/>
    <mergeCell ref="C54:D54"/>
    <mergeCell ref="C56:D56"/>
    <mergeCell ref="L2:Q2"/>
    <mergeCell ref="L1:Q1"/>
    <mergeCell ref="C43:D43"/>
    <mergeCell ref="N43:O43"/>
    <mergeCell ref="C44:D44"/>
    <mergeCell ref="N44:O44"/>
    <mergeCell ref="S24:Y24"/>
    <mergeCell ref="C33:I33"/>
    <mergeCell ref="K33:Q33"/>
    <mergeCell ref="S33:Y33"/>
    <mergeCell ref="C6:I6"/>
    <mergeCell ref="K6:Q6"/>
    <mergeCell ref="S6:Y6"/>
    <mergeCell ref="C15:I15"/>
    <mergeCell ref="K15:Q15"/>
    <mergeCell ref="S15:Y15"/>
    <mergeCell ref="C24:I24"/>
    <mergeCell ref="K24:Q24"/>
    <mergeCell ref="C45:D45"/>
    <mergeCell ref="N45:O45"/>
    <mergeCell ref="C49:D49"/>
    <mergeCell ref="N49:O49"/>
    <mergeCell ref="C46:D46"/>
    <mergeCell ref="N46:O46"/>
    <mergeCell ref="C47:D47"/>
    <mergeCell ref="N47:O47"/>
    <mergeCell ref="C48:D48"/>
    <mergeCell ref="N48:O48"/>
    <mergeCell ref="C50:D50"/>
    <mergeCell ref="C51:D51"/>
    <mergeCell ref="N55:O55"/>
    <mergeCell ref="N50:O50"/>
    <mergeCell ref="N51:O51"/>
  </mergeCells>
  <conditionalFormatting sqref="C35:I40 C17:I22 C26:I31 K26:Q31 S26:Y31 K35:Q40 S35:Y40 C8:I13 K8:Q12">
    <cfRule type="cellIs" dxfId="14" priority="23" operator="equal">
      <formula>""</formula>
    </cfRule>
  </conditionalFormatting>
  <conditionalFormatting sqref="K13:Q13">
    <cfRule type="cellIs" dxfId="13" priority="10" operator="equal">
      <formula>""</formula>
    </cfRule>
  </conditionalFormatting>
  <conditionalFormatting sqref="K17:Q22">
    <cfRule type="cellIs" dxfId="12" priority="7" operator="equal">
      <formula>""</formula>
    </cfRule>
  </conditionalFormatting>
  <conditionalFormatting sqref="S8:Y13">
    <cfRule type="cellIs" dxfId="11" priority="4" operator="equal">
      <formula>""</formula>
    </cfRule>
  </conditionalFormatting>
  <conditionalFormatting sqref="S17:Y22">
    <cfRule type="cellIs" dxfId="10" priority="1" operator="equal">
      <formula>""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F784AD3-D88B-46C4-A13D-12B5E208DE68}">
            <xm:f>VLOOKUP(C8,'3. Festivos'!$B$4:$B$17,1,0)=C8</xm:f>
            <x14:dxf>
              <font>
                <b/>
                <i/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m:sqref>C17:J22 C13:J13 C26:Y31 C35:Y40 C8:R12 R17:R22</xm:sqref>
        </x14:conditionalFormatting>
        <x14:conditionalFormatting xmlns:xm="http://schemas.microsoft.com/office/excel/2006/main">
          <x14:cfRule type="expression" priority="25" id="{5F296F31-2177-4AE3-A402-F7B1E29780CE}">
            <xm:f>VLOOKUP(C8,'3. Festivos'!$B$18:$B$31,1,0)=C8</xm:f>
            <x14:dxf>
              <fill>
                <patternFill>
                  <bgColor theme="5" tint="0.39994506668294322"/>
                </patternFill>
              </fill>
            </x14:dxf>
          </x14:cfRule>
          <xm:sqref>C17:J22 C26:Y31 C35:Y40 C8:J13 K8:R12 R17:R22</xm:sqref>
        </x14:conditionalFormatting>
        <x14:conditionalFormatting xmlns:xm="http://schemas.microsoft.com/office/excel/2006/main">
          <x14:cfRule type="expression" priority="12" id="{7CC57F47-F76D-4BD9-9227-045EDC57EBBC}">
            <xm:f>VLOOKUP(K13,'3. Festivos'!$B$4:$B$17,1,0)=K13</xm:f>
            <x14:dxf>
              <font>
                <b/>
                <i/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m:sqref>K13:R13</xm:sqref>
        </x14:conditionalFormatting>
        <x14:conditionalFormatting xmlns:xm="http://schemas.microsoft.com/office/excel/2006/main">
          <x14:cfRule type="expression" priority="11" id="{6D04BB49-974C-4110-BE37-9AAD49757C6C}">
            <xm:f>VLOOKUP(K13,'3. Festivos'!$B$18:$B$31,1,0)=K13</xm:f>
            <x14:dxf>
              <fill>
                <patternFill>
                  <bgColor theme="5" tint="0.39994506668294322"/>
                </patternFill>
              </fill>
            </x14:dxf>
          </x14:cfRule>
          <xm:sqref>K13:R13</xm:sqref>
        </x14:conditionalFormatting>
        <x14:conditionalFormatting xmlns:xm="http://schemas.microsoft.com/office/excel/2006/main">
          <x14:cfRule type="expression" priority="9" id="{C169499F-AF39-4BA0-85AB-F59AD439A353}">
            <xm:f>VLOOKUP(K17,'3. Festivos'!$B$4:$B$17,1,0)=K17</xm:f>
            <x14:dxf>
              <font>
                <b/>
                <i/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m:sqref>K17:Q22</xm:sqref>
        </x14:conditionalFormatting>
        <x14:conditionalFormatting xmlns:xm="http://schemas.microsoft.com/office/excel/2006/main">
          <x14:cfRule type="expression" priority="8" id="{01966DCA-9CD4-4652-BCF1-46A0A00E790B}">
            <xm:f>VLOOKUP(K17,'3. Festivos'!$B$18:$B$31,1,0)=K17</xm:f>
            <x14:dxf>
              <fill>
                <patternFill>
                  <bgColor theme="5" tint="0.39994506668294322"/>
                </patternFill>
              </fill>
            </x14:dxf>
          </x14:cfRule>
          <xm:sqref>K17:Q22</xm:sqref>
        </x14:conditionalFormatting>
        <x14:conditionalFormatting xmlns:xm="http://schemas.microsoft.com/office/excel/2006/main">
          <x14:cfRule type="expression" priority="6" id="{36DC9702-747D-49D1-B43C-13DBC3CFE4E3}">
            <xm:f>VLOOKUP(S8,'3. Festivos'!$B$4:$B$17,1,0)=S8</xm:f>
            <x14:dxf>
              <font>
                <b/>
                <i/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m:sqref>S8:Y13</xm:sqref>
        </x14:conditionalFormatting>
        <x14:conditionalFormatting xmlns:xm="http://schemas.microsoft.com/office/excel/2006/main">
          <x14:cfRule type="expression" priority="5" id="{C8095569-8355-4ECB-A809-A0DF6ED02A2C}">
            <xm:f>VLOOKUP(S8,'3. Festivos'!$B$18:$B$31,1,0)=S8</xm:f>
            <x14:dxf>
              <fill>
                <patternFill>
                  <bgColor theme="5" tint="0.39994506668294322"/>
                </patternFill>
              </fill>
            </x14:dxf>
          </x14:cfRule>
          <xm:sqref>S8:Y13</xm:sqref>
        </x14:conditionalFormatting>
        <x14:conditionalFormatting xmlns:xm="http://schemas.microsoft.com/office/excel/2006/main">
          <x14:cfRule type="expression" priority="3" id="{5D8BA74E-0E61-407F-9036-A11627EC8E95}">
            <xm:f>VLOOKUP(S17,'3. Festivos'!$B$4:$B$17,1,0)=S17</xm:f>
            <x14:dxf>
              <font>
                <b/>
                <i/>
                <color theme="1"/>
              </font>
              <fill>
                <patternFill>
                  <bgColor theme="9" tint="0.59996337778862885"/>
                </patternFill>
              </fill>
            </x14:dxf>
          </x14:cfRule>
          <xm:sqref>S17:Y22</xm:sqref>
        </x14:conditionalFormatting>
        <x14:conditionalFormatting xmlns:xm="http://schemas.microsoft.com/office/excel/2006/main">
          <x14:cfRule type="expression" priority="2" id="{19D7504F-8700-42A0-9A0A-8B53682C380F}">
            <xm:f>VLOOKUP(S17,'3. Festivos'!$B$18:$B$31,1,0)=S17</xm:f>
            <x14:dxf>
              <fill>
                <patternFill>
                  <bgColor theme="5" tint="0.39994506668294322"/>
                </patternFill>
              </fill>
            </x14:dxf>
          </x14:cfRule>
          <xm:sqref>S17:Y22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'3. Festivos'!$AH$2:$AH$9</xm:f>
          </x14:formula1>
          <xm:sqref>AB2</xm:sqref>
        </x14:dataValidation>
        <x14:dataValidation type="list" allowBlank="1" showErrorMessage="1" errorTitle="Name not admissible" error="Please check the list" xr:uid="{00000000-0002-0000-0100-000001000000}">
          <x14:formula1>
            <xm:f>'3. Festivos'!$AH$2:$AH$10</xm:f>
          </x14:formula1>
          <xm:sqref>L2:Q2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1"/>
  <sheetViews>
    <sheetView showGridLines="0" workbookViewId="0">
      <selection activeCell="A3" sqref="A3:A17"/>
    </sheetView>
  </sheetViews>
  <sheetFormatPr baseColWidth="10" defaultRowHeight="14.4" x14ac:dyDescent="0.3"/>
  <cols>
    <col min="2" max="2" width="13.5546875" customWidth="1"/>
    <col min="3" max="3" width="27.77734375" customWidth="1"/>
    <col min="4" max="4" width="4.5546875" customWidth="1"/>
    <col min="5" max="5" width="3.88671875" customWidth="1"/>
    <col min="6" max="6" width="13.77734375" customWidth="1"/>
    <col min="7" max="7" width="30" bestFit="1" customWidth="1"/>
    <col min="8" max="8" width="2.77734375" customWidth="1"/>
    <col min="10" max="10" width="30" bestFit="1" customWidth="1"/>
    <col min="11" max="11" width="2.77734375" customWidth="1"/>
    <col min="13" max="13" width="30" bestFit="1" customWidth="1"/>
    <col min="14" max="14" width="2.77734375" customWidth="1"/>
    <col min="16" max="16" width="30" bestFit="1" customWidth="1"/>
    <col min="17" max="17" width="2.77734375" customWidth="1"/>
    <col min="19" max="19" width="35.77734375" bestFit="1" customWidth="1"/>
    <col min="20" max="21" width="2.77734375" customWidth="1"/>
    <col min="23" max="23" width="30" bestFit="1" customWidth="1"/>
    <col min="24" max="24" width="2.77734375" customWidth="1"/>
    <col min="26" max="26" width="30" bestFit="1" customWidth="1"/>
    <col min="27" max="27" width="2.77734375" customWidth="1"/>
    <col min="29" max="29" width="30" bestFit="1" customWidth="1"/>
    <col min="30" max="30" width="3.44140625" customWidth="1"/>
    <col min="31" max="31" width="10.5546875" bestFit="1" customWidth="1"/>
    <col min="32" max="32" width="30" bestFit="1" customWidth="1"/>
    <col min="33" max="33" width="5.77734375" customWidth="1"/>
  </cols>
  <sheetData>
    <row r="1" spans="1:35" x14ac:dyDescent="0.3">
      <c r="B1" s="108" t="s">
        <v>20</v>
      </c>
      <c r="C1" s="108"/>
    </row>
    <row r="2" spans="1:35" ht="18" x14ac:dyDescent="0.35">
      <c r="B2" s="64" t="str">
        <f>VLOOKUP(C2,AH2:AI10,2,)</f>
        <v>SC</v>
      </c>
      <c r="C2" s="60" t="str">
        <f>'2. 2022 Calendario'!L2</f>
        <v>SANTIAGO DE COMPOSTELA</v>
      </c>
      <c r="E2" s="45"/>
      <c r="F2" s="94" t="str">
        <f>AI2</f>
        <v>VG</v>
      </c>
      <c r="G2" s="96" t="str">
        <f>AH2</f>
        <v>VIGO</v>
      </c>
      <c r="H2" s="96"/>
      <c r="I2" s="96" t="str">
        <f>+AI3</f>
        <v>AÑ</v>
      </c>
      <c r="J2" s="96" t="str">
        <f>+AH3</f>
        <v>A CORUÑA</v>
      </c>
      <c r="K2" s="63"/>
      <c r="L2" s="96" t="str">
        <f>+AI4</f>
        <v>GJ</v>
      </c>
      <c r="M2" s="96" t="str">
        <f>+AH4</f>
        <v>GIJÓN</v>
      </c>
      <c r="N2" s="63"/>
      <c r="O2" s="96" t="str">
        <f>+AI5</f>
        <v>OD</v>
      </c>
      <c r="P2" s="96" t="str">
        <f>+AH5</f>
        <v>OVIEDO</v>
      </c>
      <c r="Q2" s="7"/>
      <c r="R2" s="96" t="str">
        <f>+AI6</f>
        <v>OR</v>
      </c>
      <c r="S2" s="96" t="str">
        <f>+AH6</f>
        <v>OURENSE</v>
      </c>
      <c r="T2" s="7"/>
      <c r="U2" s="7"/>
      <c r="V2" s="96" t="str">
        <f>+AI7</f>
        <v>LG</v>
      </c>
      <c r="W2" s="96" t="str">
        <f>+AH7</f>
        <v>LUGO</v>
      </c>
      <c r="X2" s="7"/>
      <c r="Y2" s="96" t="str">
        <f>+AI8</f>
        <v>SC</v>
      </c>
      <c r="Z2" s="92" t="str">
        <f>+AH8</f>
        <v>SANTIAGO DE COMPOSTELA</v>
      </c>
      <c r="AA2" s="7"/>
      <c r="AB2" s="96" t="str">
        <f>AI9</f>
        <v>PV</v>
      </c>
      <c r="AC2" s="96" t="str">
        <f>AH9</f>
        <v>PONTEVEDRA</v>
      </c>
      <c r="AD2" s="96"/>
      <c r="AE2" s="96" t="str">
        <f>+AI10</f>
        <v>FR</v>
      </c>
      <c r="AF2" s="94" t="str">
        <f>+AH10</f>
        <v>FERROL</v>
      </c>
      <c r="AG2" s="93"/>
      <c r="AH2" s="93" t="s">
        <v>51</v>
      </c>
      <c r="AI2" s="93" t="s">
        <v>52</v>
      </c>
    </row>
    <row r="3" spans="1:35" ht="15.6" customHeight="1" x14ac:dyDescent="0.3">
      <c r="A3" s="109" t="s">
        <v>19</v>
      </c>
      <c r="B3" s="14" t="s">
        <v>7</v>
      </c>
      <c r="C3" s="14" t="s">
        <v>8</v>
      </c>
      <c r="F3" s="14" t="s">
        <v>7</v>
      </c>
      <c r="G3" s="14" t="s">
        <v>8</v>
      </c>
      <c r="H3" s="93"/>
      <c r="I3" s="14" t="s">
        <v>7</v>
      </c>
      <c r="J3" s="14" t="s">
        <v>8</v>
      </c>
      <c r="K3" s="93"/>
      <c r="L3" s="14" t="s">
        <v>7</v>
      </c>
      <c r="M3" s="14" t="s">
        <v>8</v>
      </c>
      <c r="N3" s="93"/>
      <c r="O3" s="14" t="s">
        <v>7</v>
      </c>
      <c r="P3" s="14" t="s">
        <v>8</v>
      </c>
      <c r="Q3" s="93"/>
      <c r="R3" s="14" t="s">
        <v>7</v>
      </c>
      <c r="S3" s="14" t="s">
        <v>8</v>
      </c>
      <c r="T3" s="93"/>
      <c r="U3" s="93"/>
      <c r="V3" s="14" t="s">
        <v>7</v>
      </c>
      <c r="W3" s="14" t="s">
        <v>8</v>
      </c>
      <c r="X3" s="93"/>
      <c r="Y3" s="14" t="s">
        <v>7</v>
      </c>
      <c r="Z3" s="14" t="s">
        <v>8</v>
      </c>
      <c r="AA3" s="93"/>
      <c r="AB3" s="14" t="s">
        <v>7</v>
      </c>
      <c r="AC3" s="14" t="s">
        <v>8</v>
      </c>
      <c r="AD3" s="61"/>
      <c r="AE3" s="14" t="s">
        <v>7</v>
      </c>
      <c r="AF3" s="14" t="s">
        <v>8</v>
      </c>
      <c r="AG3" s="93"/>
      <c r="AH3" s="93" t="s">
        <v>53</v>
      </c>
      <c r="AI3" s="93" t="s">
        <v>54</v>
      </c>
    </row>
    <row r="4" spans="1:35" x14ac:dyDescent="0.3">
      <c r="A4" s="110"/>
      <c r="B4" s="52">
        <f>IF(HLOOKUP($B$2,$F$2:$AF$17,3,)="","",(HLOOKUP($B$2,$F$2:$AF$17,3,)))</f>
        <v>44562</v>
      </c>
      <c r="C4" s="53" t="str">
        <f>IF((HLOOKUP($C$2,$F$2:$AF$17,3,))="","",(HLOOKUP($C$2,$F$2:$AF$17,3,)))</f>
        <v>Año Nuevo</v>
      </c>
      <c r="F4" s="50">
        <v>44562</v>
      </c>
      <c r="G4" s="51" t="s">
        <v>9</v>
      </c>
      <c r="H4" s="93"/>
      <c r="I4" s="50">
        <v>44562</v>
      </c>
      <c r="J4" s="51" t="s">
        <v>9</v>
      </c>
      <c r="K4" s="93"/>
      <c r="L4" s="50">
        <v>44562</v>
      </c>
      <c r="M4" s="51" t="s">
        <v>9</v>
      </c>
      <c r="N4" s="93"/>
      <c r="O4" s="50">
        <v>44562</v>
      </c>
      <c r="P4" s="51" t="s">
        <v>9</v>
      </c>
      <c r="Q4" s="93"/>
      <c r="R4" s="50">
        <v>44562</v>
      </c>
      <c r="S4" s="51" t="s">
        <v>9</v>
      </c>
      <c r="T4" s="93"/>
      <c r="U4" s="93"/>
      <c r="V4" s="50">
        <v>44562</v>
      </c>
      <c r="W4" s="51" t="s">
        <v>9</v>
      </c>
      <c r="X4" s="93"/>
      <c r="Y4" s="50">
        <v>44562</v>
      </c>
      <c r="Z4" s="51" t="s">
        <v>9</v>
      </c>
      <c r="AA4" s="93"/>
      <c r="AB4" s="50">
        <v>44562</v>
      </c>
      <c r="AC4" s="51" t="s">
        <v>9</v>
      </c>
      <c r="AD4" s="62"/>
      <c r="AE4" s="50">
        <v>44562</v>
      </c>
      <c r="AF4" s="51" t="s">
        <v>9</v>
      </c>
      <c r="AG4" s="93"/>
      <c r="AH4" s="93" t="s">
        <v>55</v>
      </c>
      <c r="AI4" s="93" t="s">
        <v>56</v>
      </c>
    </row>
    <row r="5" spans="1:35" x14ac:dyDescent="0.3">
      <c r="A5" s="110"/>
      <c r="B5" s="52">
        <f>IF(HLOOKUP($B$2,$F$2:$AF$17,4,)="","",(HLOOKUP($B$2,$F$2:$AF$17,4,)))</f>
        <v>44567</v>
      </c>
      <c r="C5" s="53" t="str">
        <f>IF((HLOOKUP($C$2,$F$2:$AF$17,4,))="","",(HLOOKUP($C$2,$F$2:$AF$17,4,)))</f>
        <v>Día de Reyes</v>
      </c>
      <c r="F5" s="50">
        <v>44567</v>
      </c>
      <c r="G5" s="51" t="s">
        <v>69</v>
      </c>
      <c r="H5" s="93"/>
      <c r="I5" s="50">
        <v>44567</v>
      </c>
      <c r="J5" s="51" t="s">
        <v>69</v>
      </c>
      <c r="K5" s="93"/>
      <c r="L5" s="50">
        <v>44567</v>
      </c>
      <c r="M5" s="51" t="s">
        <v>69</v>
      </c>
      <c r="N5" s="93"/>
      <c r="O5" s="50">
        <v>44567</v>
      </c>
      <c r="P5" s="51" t="s">
        <v>69</v>
      </c>
      <c r="Q5" s="93"/>
      <c r="R5" s="50">
        <v>44567</v>
      </c>
      <c r="S5" s="51" t="s">
        <v>69</v>
      </c>
      <c r="T5" s="93"/>
      <c r="U5" s="93"/>
      <c r="V5" s="50">
        <v>44567</v>
      </c>
      <c r="W5" s="51" t="s">
        <v>69</v>
      </c>
      <c r="X5" s="93"/>
      <c r="Y5" s="50">
        <v>44567</v>
      </c>
      <c r="Z5" s="51" t="s">
        <v>69</v>
      </c>
      <c r="AA5" s="93"/>
      <c r="AB5" s="50">
        <v>44567</v>
      </c>
      <c r="AC5" s="51" t="s">
        <v>69</v>
      </c>
      <c r="AD5" s="62"/>
      <c r="AE5" s="50">
        <v>44567</v>
      </c>
      <c r="AF5" s="51" t="s">
        <v>69</v>
      </c>
      <c r="AG5" s="93"/>
      <c r="AH5" s="93" t="s">
        <v>57</v>
      </c>
      <c r="AI5" s="93" t="s">
        <v>58</v>
      </c>
    </row>
    <row r="6" spans="1:35" x14ac:dyDescent="0.3">
      <c r="A6" s="110"/>
      <c r="B6" s="52">
        <f>IF(HLOOKUP($B$2,$F$2:$AF$17,5,)="","",(HLOOKUP($B$2,$F$2:$AF$17,5,)))</f>
        <v>44665</v>
      </c>
      <c r="C6" s="53" t="str">
        <f>IF((HLOOKUP($C$2,$F$2:$AF$17,5,))="","",(HLOOKUP($C$2,$F$2:$AF$17,5,)))</f>
        <v>Jueves Santo</v>
      </c>
      <c r="F6" s="50">
        <v>44620</v>
      </c>
      <c r="G6" s="95" t="s">
        <v>88</v>
      </c>
      <c r="H6" s="93"/>
      <c r="I6" s="50">
        <v>44621</v>
      </c>
      <c r="J6" s="95" t="s">
        <v>83</v>
      </c>
      <c r="K6" s="93"/>
      <c r="L6" s="50">
        <v>44621</v>
      </c>
      <c r="M6" s="95" t="s">
        <v>79</v>
      </c>
      <c r="N6" s="93"/>
      <c r="O6" s="50">
        <v>44665</v>
      </c>
      <c r="P6" s="97" t="s">
        <v>21</v>
      </c>
      <c r="Q6" s="93"/>
      <c r="R6" s="50">
        <v>44621</v>
      </c>
      <c r="S6" s="95" t="s">
        <v>83</v>
      </c>
      <c r="T6" s="93"/>
      <c r="U6" s="93"/>
      <c r="V6" s="50">
        <v>44621</v>
      </c>
      <c r="W6" s="95" t="s">
        <v>83</v>
      </c>
      <c r="X6" s="93"/>
      <c r="Y6" s="50">
        <v>44665</v>
      </c>
      <c r="Z6" s="97" t="s">
        <v>21</v>
      </c>
      <c r="AA6" s="93"/>
      <c r="AB6" s="50">
        <v>44622</v>
      </c>
      <c r="AC6" s="95" t="s">
        <v>85</v>
      </c>
      <c r="AD6" s="62"/>
      <c r="AE6" s="50">
        <v>44621</v>
      </c>
      <c r="AF6" s="95" t="s">
        <v>83</v>
      </c>
      <c r="AG6" s="93"/>
      <c r="AH6" s="93" t="s">
        <v>59</v>
      </c>
      <c r="AI6" s="93" t="s">
        <v>60</v>
      </c>
    </row>
    <row r="7" spans="1:35" x14ac:dyDescent="0.3">
      <c r="A7" s="110"/>
      <c r="B7" s="52">
        <f>IF(HLOOKUP($B$2,$F$2:$AF$17,6,)="","",(HLOOKUP($B$2,$F$2:$AF$17,6,)))</f>
        <v>44666</v>
      </c>
      <c r="C7" s="53" t="str">
        <f>IF((HLOOKUP($C$2,$F$2:$AF$17,6,))="","",(HLOOKUP($C$2,$F$2:$AF$17,6,)))</f>
        <v>Viernes Santo</v>
      </c>
      <c r="F7" s="50">
        <v>44665</v>
      </c>
      <c r="G7" s="97" t="s">
        <v>21</v>
      </c>
      <c r="H7" s="93"/>
      <c r="I7" s="50">
        <v>44665</v>
      </c>
      <c r="J7" s="97" t="s">
        <v>21</v>
      </c>
      <c r="K7" s="93"/>
      <c r="L7" s="50">
        <v>44665</v>
      </c>
      <c r="M7" s="97" t="s">
        <v>21</v>
      </c>
      <c r="N7" s="93"/>
      <c r="O7" s="50">
        <v>44666</v>
      </c>
      <c r="P7" s="51" t="s">
        <v>10</v>
      </c>
      <c r="Q7" s="93"/>
      <c r="R7" s="50">
        <v>44665</v>
      </c>
      <c r="S7" s="97" t="s">
        <v>21</v>
      </c>
      <c r="T7" s="93"/>
      <c r="U7" s="93"/>
      <c r="V7" s="50">
        <v>44665</v>
      </c>
      <c r="W7" s="97" t="s">
        <v>21</v>
      </c>
      <c r="X7" s="93"/>
      <c r="Y7" s="50">
        <v>44666</v>
      </c>
      <c r="Z7" s="51" t="s">
        <v>10</v>
      </c>
      <c r="AA7" s="93"/>
      <c r="AB7" s="50">
        <v>44665</v>
      </c>
      <c r="AC7" s="97" t="s">
        <v>21</v>
      </c>
      <c r="AD7" s="62"/>
      <c r="AE7" s="50">
        <v>44665</v>
      </c>
      <c r="AF7" s="97" t="s">
        <v>21</v>
      </c>
      <c r="AG7" s="93"/>
      <c r="AH7" s="93" t="s">
        <v>61</v>
      </c>
      <c r="AI7" s="93" t="s">
        <v>62</v>
      </c>
    </row>
    <row r="8" spans="1:35" x14ac:dyDescent="0.3">
      <c r="A8" s="110"/>
      <c r="B8" s="52">
        <f>IF(HLOOKUP($B$2,$F$2:$AF$17,7,)="","",(HLOOKUP($B$2,$F$2:$AF$17,7,)))</f>
        <v>44698</v>
      </c>
      <c r="C8" s="53" t="str">
        <f>IF((HLOOKUP($C$2,$F$2:$AF$17,7,))="","",(HLOOKUP($C$2,$F$2:$AF$17,7,)))</f>
        <v>Días das Letras Galegas</v>
      </c>
      <c r="F8" s="50">
        <v>44666</v>
      </c>
      <c r="G8" s="51" t="s">
        <v>10</v>
      </c>
      <c r="H8" s="93"/>
      <c r="I8" s="50">
        <v>44666</v>
      </c>
      <c r="J8" s="51" t="s">
        <v>10</v>
      </c>
      <c r="K8" s="93"/>
      <c r="L8" s="50">
        <v>44666</v>
      </c>
      <c r="M8" s="51" t="s">
        <v>10</v>
      </c>
      <c r="N8" s="93"/>
      <c r="O8" s="50">
        <v>44683</v>
      </c>
      <c r="P8" s="97" t="s">
        <v>75</v>
      </c>
      <c r="Q8" s="93"/>
      <c r="R8" s="50">
        <v>44666</v>
      </c>
      <c r="S8" s="51" t="s">
        <v>10</v>
      </c>
      <c r="T8" s="93"/>
      <c r="U8" s="93"/>
      <c r="V8" s="50">
        <v>44666</v>
      </c>
      <c r="W8" s="51" t="s">
        <v>10</v>
      </c>
      <c r="X8" s="93"/>
      <c r="Y8" s="50">
        <v>44698</v>
      </c>
      <c r="Z8" s="97" t="s">
        <v>71</v>
      </c>
      <c r="AA8" s="93"/>
      <c r="AB8" s="50">
        <v>44666</v>
      </c>
      <c r="AC8" s="51" t="s">
        <v>10</v>
      </c>
      <c r="AD8" s="62"/>
      <c r="AE8" s="50">
        <v>44666</v>
      </c>
      <c r="AF8" s="51" t="s">
        <v>10</v>
      </c>
      <c r="AG8" s="93"/>
      <c r="AH8" s="93" t="s">
        <v>63</v>
      </c>
      <c r="AI8" s="93" t="s">
        <v>64</v>
      </c>
    </row>
    <row r="9" spans="1:35" x14ac:dyDescent="0.3">
      <c r="A9" s="110"/>
      <c r="B9" s="52">
        <f>IF(HLOOKUP($B$2,$F$2:$AF$17,8,)="","",(HLOOKUP($B$2,$F$2:$AF$17,8,)))</f>
        <v>44707</v>
      </c>
      <c r="C9" s="53" t="str">
        <f>IF((HLOOKUP($C$2,$F$2:$AF$17,8,))="","",(HLOOKUP($C$2,$F$2:$AF$17,8,)))</f>
        <v>Ascensión</v>
      </c>
      <c r="F9" s="50">
        <v>44698</v>
      </c>
      <c r="G9" s="97" t="s">
        <v>71</v>
      </c>
      <c r="H9" s="93"/>
      <c r="I9" s="50">
        <v>44698</v>
      </c>
      <c r="J9" s="97" t="s">
        <v>71</v>
      </c>
      <c r="K9" s="93"/>
      <c r="L9" s="50">
        <v>44683</v>
      </c>
      <c r="M9" s="97" t="s">
        <v>75</v>
      </c>
      <c r="N9" s="93"/>
      <c r="O9" s="50">
        <v>44719</v>
      </c>
      <c r="P9" s="95" t="s">
        <v>76</v>
      </c>
      <c r="Q9" s="93"/>
      <c r="R9" s="50">
        <v>44698</v>
      </c>
      <c r="S9" s="97" t="s">
        <v>71</v>
      </c>
      <c r="T9" s="93"/>
      <c r="U9" s="93"/>
      <c r="V9" s="50">
        <v>44698</v>
      </c>
      <c r="W9" s="97" t="s">
        <v>71</v>
      </c>
      <c r="X9" s="93"/>
      <c r="Y9" s="50">
        <v>44707</v>
      </c>
      <c r="Z9" s="95" t="s">
        <v>73</v>
      </c>
      <c r="AA9" s="93"/>
      <c r="AB9" s="50">
        <v>44698</v>
      </c>
      <c r="AC9" s="97" t="s">
        <v>71</v>
      </c>
      <c r="AD9" s="62"/>
      <c r="AE9" s="50">
        <v>44669</v>
      </c>
      <c r="AF9" s="95" t="s">
        <v>11</v>
      </c>
      <c r="AG9" s="93"/>
      <c r="AH9" s="93" t="s">
        <v>65</v>
      </c>
      <c r="AI9" s="93" t="s">
        <v>66</v>
      </c>
    </row>
    <row r="10" spans="1:35" x14ac:dyDescent="0.3">
      <c r="A10" s="110"/>
      <c r="B10" s="52">
        <f>IF(HLOOKUP($B$2,$F$2:$AF$17,9,)="","",(HLOOKUP($B$2,$F$2:$AF$17,9,)))</f>
        <v>44736</v>
      </c>
      <c r="C10" s="53" t="str">
        <f>IF((HLOOKUP($C$2,$F$2:$AF$17,9,))="","",(HLOOKUP($C$2,$F$2:$AF$17,9,)))</f>
        <v>San Juan</v>
      </c>
      <c r="F10" s="50">
        <v>44736</v>
      </c>
      <c r="G10" s="97" t="s">
        <v>72</v>
      </c>
      <c r="H10" s="93"/>
      <c r="I10" s="50">
        <v>44736</v>
      </c>
      <c r="J10" s="97" t="s">
        <v>72</v>
      </c>
      <c r="K10" s="93"/>
      <c r="L10" s="50">
        <v>44741</v>
      </c>
      <c r="M10" s="95" t="s">
        <v>80</v>
      </c>
      <c r="N10" s="93"/>
      <c r="O10" s="50">
        <v>44788</v>
      </c>
      <c r="P10" s="51" t="s">
        <v>49</v>
      </c>
      <c r="Q10" s="93"/>
      <c r="R10" s="50">
        <v>44736</v>
      </c>
      <c r="S10" s="97" t="s">
        <v>72</v>
      </c>
      <c r="T10" s="93"/>
      <c r="U10" s="93"/>
      <c r="V10" s="50">
        <v>44736</v>
      </c>
      <c r="W10" s="97" t="s">
        <v>72</v>
      </c>
      <c r="X10" s="93"/>
      <c r="Y10" s="50">
        <v>44736</v>
      </c>
      <c r="Z10" s="97" t="s">
        <v>72</v>
      </c>
      <c r="AA10" s="93"/>
      <c r="AB10" s="50">
        <v>44736</v>
      </c>
      <c r="AC10" s="97" t="s">
        <v>72</v>
      </c>
      <c r="AD10" s="62"/>
      <c r="AE10" s="50">
        <v>44698</v>
      </c>
      <c r="AF10" s="97" t="s">
        <v>71</v>
      </c>
      <c r="AG10" s="93"/>
      <c r="AH10" s="93" t="s">
        <v>67</v>
      </c>
      <c r="AI10" s="93" t="s">
        <v>68</v>
      </c>
    </row>
    <row r="11" spans="1:35" x14ac:dyDescent="0.3">
      <c r="A11" s="110"/>
      <c r="B11" s="52">
        <f>IF(HLOOKUP($B$2,$F$2:$AF$17,10,)="","",(HLOOKUP($B$2,$F$2:$AF$17,10,)))</f>
        <v>44767</v>
      </c>
      <c r="C11" s="53" t="str">
        <f>IF((HLOOKUP($C$2,$F$2:$AF$17,10,))="","",(HLOOKUP($C$2,$F$2:$AF$17,10,)))</f>
        <v>Santiago Apóstol</v>
      </c>
      <c r="F11" s="50">
        <v>44767</v>
      </c>
      <c r="G11" s="97" t="s">
        <v>74</v>
      </c>
      <c r="H11" s="93"/>
      <c r="I11" s="50">
        <v>44767</v>
      </c>
      <c r="J11" s="97" t="s">
        <v>74</v>
      </c>
      <c r="K11" s="93"/>
      <c r="L11" s="50">
        <v>44788</v>
      </c>
      <c r="M11" s="51" t="s">
        <v>49</v>
      </c>
      <c r="N11" s="93"/>
      <c r="O11" s="50">
        <v>44812</v>
      </c>
      <c r="P11" s="97" t="s">
        <v>78</v>
      </c>
      <c r="Q11" s="93"/>
      <c r="R11" s="50">
        <v>44767</v>
      </c>
      <c r="S11" s="97" t="s">
        <v>74</v>
      </c>
      <c r="T11" s="93"/>
      <c r="U11" s="93"/>
      <c r="V11" s="50">
        <v>44767</v>
      </c>
      <c r="W11" s="97" t="s">
        <v>74</v>
      </c>
      <c r="X11" s="93"/>
      <c r="Y11" s="50">
        <v>44767</v>
      </c>
      <c r="Z11" s="97" t="s">
        <v>74</v>
      </c>
      <c r="AA11" s="93"/>
      <c r="AB11" s="50">
        <v>44753</v>
      </c>
      <c r="AC11" s="95" t="s">
        <v>86</v>
      </c>
      <c r="AD11" s="62"/>
      <c r="AE11" s="50">
        <v>44736</v>
      </c>
      <c r="AF11" s="97" t="s">
        <v>72</v>
      </c>
      <c r="AG11" s="93"/>
      <c r="AH11" s="93"/>
      <c r="AI11" s="93"/>
    </row>
    <row r="12" spans="1:35" x14ac:dyDescent="0.3">
      <c r="A12" s="110"/>
      <c r="B12" s="52">
        <f>IF(HLOOKUP($B$2,$F$2:$AF$17,11,)="","",(HLOOKUP($B$2,$F$2:$AF$17,11,)))</f>
        <v>44788</v>
      </c>
      <c r="C12" s="53" t="str">
        <f>IF((HLOOKUP($C$2,$F$2:$AF$17,11,))="","",(HLOOKUP($C$2,$F$2:$AF$17,11,)))</f>
        <v>Asunción de la Virgen</v>
      </c>
      <c r="F12" s="50">
        <v>44788</v>
      </c>
      <c r="G12" s="51" t="s">
        <v>49</v>
      </c>
      <c r="H12" s="93"/>
      <c r="I12" s="50">
        <v>44788</v>
      </c>
      <c r="J12" s="51" t="s">
        <v>49</v>
      </c>
      <c r="K12" s="93"/>
      <c r="L12" s="50">
        <v>44812</v>
      </c>
      <c r="M12" s="97" t="s">
        <v>78</v>
      </c>
      <c r="N12" s="93"/>
      <c r="O12" s="50">
        <v>44825</v>
      </c>
      <c r="P12" s="95" t="s">
        <v>77</v>
      </c>
      <c r="Q12" s="93"/>
      <c r="R12" s="50">
        <v>44788</v>
      </c>
      <c r="S12" s="51" t="s">
        <v>49</v>
      </c>
      <c r="T12" s="93"/>
      <c r="U12" s="93"/>
      <c r="V12" s="50">
        <v>44788</v>
      </c>
      <c r="W12" s="51" t="s">
        <v>49</v>
      </c>
      <c r="X12" s="93"/>
      <c r="Y12" s="50">
        <v>44788</v>
      </c>
      <c r="Z12" s="51" t="s">
        <v>49</v>
      </c>
      <c r="AA12" s="93"/>
      <c r="AB12" s="50">
        <v>44767</v>
      </c>
      <c r="AC12" s="97" t="s">
        <v>74</v>
      </c>
      <c r="AD12" s="62"/>
      <c r="AE12" s="50">
        <v>44767</v>
      </c>
      <c r="AF12" s="97" t="s">
        <v>74</v>
      </c>
      <c r="AG12" s="93"/>
      <c r="AH12" s="93"/>
      <c r="AI12" s="93"/>
    </row>
    <row r="13" spans="1:35" x14ac:dyDescent="0.3">
      <c r="A13" s="110"/>
      <c r="B13" s="52">
        <f>IF(HLOOKUP($B$2,$F$2:$AF$17,12,)="","",(HLOOKUP($B$2,$F$2:$AF$17,12,)))</f>
        <v>44789</v>
      </c>
      <c r="C13" s="53" t="str">
        <f>IF((HLOOKUP($C$2,$F$2:$AF$17,12,))="","",(HLOOKUP($C$2,$F$2:$AF$17,12,)))</f>
        <v>San Roque</v>
      </c>
      <c r="F13" s="50">
        <v>44789</v>
      </c>
      <c r="G13" s="95" t="s">
        <v>81</v>
      </c>
      <c r="H13" s="93"/>
      <c r="I13" s="50">
        <v>44841</v>
      </c>
      <c r="J13" s="95" t="s">
        <v>87</v>
      </c>
      <c r="K13" s="93"/>
      <c r="L13" s="50">
        <v>44846</v>
      </c>
      <c r="M13" s="51" t="s">
        <v>12</v>
      </c>
      <c r="N13" s="93"/>
      <c r="O13" s="50">
        <v>44846</v>
      </c>
      <c r="P13" s="51" t="s">
        <v>12</v>
      </c>
      <c r="Q13" s="93"/>
      <c r="R13" s="50">
        <v>44846</v>
      </c>
      <c r="S13" s="51" t="s">
        <v>12</v>
      </c>
      <c r="T13" s="93"/>
      <c r="U13" s="93"/>
      <c r="V13" s="50">
        <v>44839</v>
      </c>
      <c r="W13" s="95" t="s">
        <v>82</v>
      </c>
      <c r="X13" s="93"/>
      <c r="Y13" s="50">
        <v>44789</v>
      </c>
      <c r="Z13" s="95" t="s">
        <v>81</v>
      </c>
      <c r="AA13" s="93"/>
      <c r="AB13" s="50">
        <v>44788</v>
      </c>
      <c r="AC13" s="51" t="s">
        <v>49</v>
      </c>
      <c r="AD13" s="62"/>
      <c r="AE13" s="50">
        <v>44788</v>
      </c>
      <c r="AF13" s="51" t="s">
        <v>49</v>
      </c>
      <c r="AG13" s="93"/>
      <c r="AH13" s="93"/>
      <c r="AI13" s="93"/>
    </row>
    <row r="14" spans="1:35" x14ac:dyDescent="0.3">
      <c r="A14" s="110"/>
      <c r="B14" s="52">
        <f>IF(HLOOKUP($B$2,$F$2:$AF$17,13,)="","",(HLOOKUP($B$2,$F$2:$AF$17,13,)))</f>
        <v>44846</v>
      </c>
      <c r="C14" s="53" t="str">
        <f>IF((HLOOKUP($C$2,$F$2:$AF$17,13,))="","",(HLOOKUP($C$2,$F$2:$AF$17,13,)))</f>
        <v>Fiesta Nacional de España</v>
      </c>
      <c r="F14" s="50">
        <v>44846</v>
      </c>
      <c r="G14" s="51" t="s">
        <v>12</v>
      </c>
      <c r="H14" s="93"/>
      <c r="I14" s="50">
        <v>44846</v>
      </c>
      <c r="J14" s="51" t="s">
        <v>12</v>
      </c>
      <c r="K14" s="93"/>
      <c r="L14" s="50">
        <v>44866</v>
      </c>
      <c r="M14" s="51" t="s">
        <v>44</v>
      </c>
      <c r="N14" s="93"/>
      <c r="O14" s="50">
        <v>44866</v>
      </c>
      <c r="P14" s="51" t="s">
        <v>44</v>
      </c>
      <c r="Q14" s="93"/>
      <c r="R14" s="50">
        <v>44866</v>
      </c>
      <c r="S14" s="51" t="s">
        <v>44</v>
      </c>
      <c r="T14" s="93"/>
      <c r="U14" s="93"/>
      <c r="V14" s="50">
        <v>44846</v>
      </c>
      <c r="W14" s="51" t="s">
        <v>12</v>
      </c>
      <c r="X14" s="93"/>
      <c r="Y14" s="50">
        <v>44846</v>
      </c>
      <c r="Z14" s="51" t="s">
        <v>12</v>
      </c>
      <c r="AA14" s="93"/>
      <c r="AB14" s="50">
        <v>44846</v>
      </c>
      <c r="AC14" s="51" t="s">
        <v>12</v>
      </c>
      <c r="AD14" s="56"/>
      <c r="AE14" s="50">
        <v>44846</v>
      </c>
      <c r="AF14" s="51" t="s">
        <v>12</v>
      </c>
      <c r="AG14" s="93"/>
      <c r="AH14" s="93"/>
      <c r="AI14" s="93"/>
    </row>
    <row r="15" spans="1:35" x14ac:dyDescent="0.3">
      <c r="A15" s="110"/>
      <c r="B15" s="52">
        <f>IF(HLOOKUP($B$2,$F$2:$AF$17,14,)="","",(HLOOKUP($B$2,$F$2:$AF$17,14,)))</f>
        <v>44866</v>
      </c>
      <c r="C15" s="53" t="str">
        <f>IF((HLOOKUP($C$2,$F$2:$AF$17,14,))="","",(HLOOKUP($C$2,$F$2:$AF$17,14,)))</f>
        <v>Todos los Santos</v>
      </c>
      <c r="F15" s="50">
        <v>44866</v>
      </c>
      <c r="G15" s="51" t="s">
        <v>44</v>
      </c>
      <c r="H15" s="93"/>
      <c r="I15" s="50">
        <v>44866</v>
      </c>
      <c r="J15" s="51" t="s">
        <v>44</v>
      </c>
      <c r="K15" s="93"/>
      <c r="L15" s="50">
        <v>44901</v>
      </c>
      <c r="M15" s="51" t="s">
        <v>43</v>
      </c>
      <c r="N15" s="93"/>
      <c r="O15" s="50">
        <v>44901</v>
      </c>
      <c r="P15" s="51" t="s">
        <v>43</v>
      </c>
      <c r="Q15" s="93"/>
      <c r="R15" s="50">
        <v>44876</v>
      </c>
      <c r="S15" s="95" t="s">
        <v>84</v>
      </c>
      <c r="T15" s="93"/>
      <c r="U15" s="93"/>
      <c r="V15" s="50">
        <v>44866</v>
      </c>
      <c r="W15" s="51" t="s">
        <v>44</v>
      </c>
      <c r="X15" s="93"/>
      <c r="Y15" s="50">
        <v>44866</v>
      </c>
      <c r="Z15" s="51" t="s">
        <v>44</v>
      </c>
      <c r="AA15" s="93"/>
      <c r="AB15" s="50">
        <v>44866</v>
      </c>
      <c r="AC15" s="51" t="s">
        <v>44</v>
      </c>
      <c r="AD15" s="56"/>
      <c r="AE15" s="50">
        <v>44866</v>
      </c>
      <c r="AF15" s="51" t="s">
        <v>44</v>
      </c>
      <c r="AG15" s="93"/>
      <c r="AH15" s="93"/>
      <c r="AI15" s="93"/>
    </row>
    <row r="16" spans="1:35" x14ac:dyDescent="0.3">
      <c r="A16" s="110"/>
      <c r="B16" s="52">
        <f>IF(HLOOKUP($B$2,$F$2:$AF$17,15,)="","",(HLOOKUP($B$2,$F$2:$AF$17,15,)))</f>
        <v>44901</v>
      </c>
      <c r="C16" s="53" t="str">
        <f>IF((HLOOKUP($C$2,$F$2:$AF$17,15,))="","",(HLOOKUP($C$2,$F$2:$AF$17,15,)))</f>
        <v>Día de la Constitución</v>
      </c>
      <c r="F16" s="50">
        <v>44901</v>
      </c>
      <c r="G16" s="51" t="s">
        <v>43</v>
      </c>
      <c r="H16" s="93"/>
      <c r="I16" s="50">
        <v>44901</v>
      </c>
      <c r="J16" s="51" t="s">
        <v>43</v>
      </c>
      <c r="K16" s="93"/>
      <c r="L16" s="50">
        <v>44903</v>
      </c>
      <c r="M16" s="51" t="s">
        <v>13</v>
      </c>
      <c r="N16" s="93"/>
      <c r="O16" s="50">
        <v>44903</v>
      </c>
      <c r="P16" s="51" t="s">
        <v>13</v>
      </c>
      <c r="Q16" s="93"/>
      <c r="R16" s="50">
        <v>44901</v>
      </c>
      <c r="S16" s="51" t="s">
        <v>43</v>
      </c>
      <c r="T16" s="93"/>
      <c r="U16" s="93"/>
      <c r="V16" s="50">
        <v>44901</v>
      </c>
      <c r="W16" s="51" t="s">
        <v>43</v>
      </c>
      <c r="X16" s="93"/>
      <c r="Y16" s="50">
        <v>44901</v>
      </c>
      <c r="Z16" s="51" t="s">
        <v>43</v>
      </c>
      <c r="AA16" s="93"/>
      <c r="AB16" s="50">
        <v>44901</v>
      </c>
      <c r="AC16" s="51" t="s">
        <v>43</v>
      </c>
      <c r="AD16" s="56"/>
      <c r="AE16" s="50">
        <v>44901</v>
      </c>
      <c r="AF16" s="51" t="s">
        <v>43</v>
      </c>
      <c r="AG16" s="93"/>
      <c r="AH16" s="93"/>
      <c r="AI16" s="93"/>
    </row>
    <row r="17" spans="1:35" ht="14.4" customHeight="1" x14ac:dyDescent="0.3">
      <c r="A17" s="111"/>
      <c r="B17" s="52">
        <f>IF(HLOOKUP($B$2,$F$2:$AF$17,16,)="","",(HLOOKUP($B$2,$F$2:$AF$17,16,)))</f>
        <v>44903</v>
      </c>
      <c r="C17" s="53" t="str">
        <f>IF((HLOOKUP($C$2,$F$2:$AF$17,16,))="","",(HLOOKUP($C$2,$F$2:$AF$17,16,)))</f>
        <v>Inmaculada Concepción</v>
      </c>
      <c r="F17" s="50">
        <v>44903</v>
      </c>
      <c r="G17" s="51" t="s">
        <v>13</v>
      </c>
      <c r="H17" s="57"/>
      <c r="I17" s="50">
        <v>44903</v>
      </c>
      <c r="J17" s="51" t="s">
        <v>13</v>
      </c>
      <c r="K17" s="57"/>
      <c r="L17" s="50">
        <v>44921</v>
      </c>
      <c r="M17" s="99" t="s">
        <v>70</v>
      </c>
      <c r="N17" s="57"/>
      <c r="O17" s="50">
        <v>44921</v>
      </c>
      <c r="P17" s="99" t="s">
        <v>70</v>
      </c>
      <c r="Q17" s="57"/>
      <c r="R17" s="50">
        <v>44903</v>
      </c>
      <c r="S17" s="51" t="s">
        <v>13</v>
      </c>
      <c r="T17" s="57"/>
      <c r="U17" s="57"/>
      <c r="V17" s="50">
        <v>44903</v>
      </c>
      <c r="W17" s="51" t="s">
        <v>13</v>
      </c>
      <c r="X17" s="57"/>
      <c r="Y17" s="50">
        <v>44903</v>
      </c>
      <c r="Z17" s="51" t="s">
        <v>13</v>
      </c>
      <c r="AA17" s="57"/>
      <c r="AB17" s="50">
        <v>44903</v>
      </c>
      <c r="AC17" s="51" t="s">
        <v>13</v>
      </c>
      <c r="AD17" s="56"/>
      <c r="AE17" s="50">
        <v>44903</v>
      </c>
      <c r="AF17" s="51" t="s">
        <v>13</v>
      </c>
      <c r="AG17" s="93"/>
      <c r="AH17" s="93"/>
      <c r="AI17" s="93"/>
    </row>
    <row r="18" spans="1:35" ht="15" customHeight="1" x14ac:dyDescent="0.3">
      <c r="A18" s="112" t="s">
        <v>18</v>
      </c>
      <c r="B18" s="85">
        <v>44696</v>
      </c>
      <c r="C18" s="86" t="s">
        <v>14</v>
      </c>
      <c r="F18" s="55"/>
      <c r="G18" s="56"/>
      <c r="H18" s="57"/>
      <c r="I18" s="55"/>
      <c r="J18" s="56"/>
      <c r="K18" s="57"/>
      <c r="L18" s="55"/>
      <c r="M18" s="56"/>
      <c r="N18" s="57"/>
      <c r="O18" s="55"/>
      <c r="P18" s="56"/>
      <c r="Q18" s="57"/>
      <c r="R18" s="55"/>
      <c r="S18" s="56"/>
      <c r="T18" s="57"/>
      <c r="U18" s="57"/>
      <c r="V18" s="55"/>
      <c r="W18" s="56"/>
      <c r="X18" s="57"/>
      <c r="Y18" s="55"/>
      <c r="Z18" s="56"/>
      <c r="AA18" s="57"/>
      <c r="AB18" s="55"/>
      <c r="AC18" s="56"/>
      <c r="AD18" s="56"/>
      <c r="AE18" s="56"/>
    </row>
    <row r="19" spans="1:35" ht="15.6" customHeight="1" x14ac:dyDescent="0.3">
      <c r="A19" s="113"/>
      <c r="B19" s="85">
        <v>44752</v>
      </c>
      <c r="C19" s="86" t="s">
        <v>15</v>
      </c>
      <c r="F19" s="55"/>
      <c r="G19" s="56"/>
      <c r="H19" s="57"/>
      <c r="I19" s="55"/>
      <c r="J19" s="56"/>
      <c r="K19" s="57"/>
      <c r="L19" s="55"/>
      <c r="M19" s="56"/>
      <c r="N19" s="57"/>
      <c r="O19" s="55"/>
      <c r="P19" s="56"/>
      <c r="Q19" s="57"/>
      <c r="R19" s="55"/>
      <c r="S19" s="56"/>
      <c r="T19" s="57"/>
      <c r="U19" s="57"/>
      <c r="V19" s="55"/>
      <c r="W19" s="56"/>
      <c r="X19" s="57"/>
      <c r="Y19" s="55"/>
      <c r="Z19" s="56"/>
      <c r="AA19" s="57"/>
      <c r="AB19" s="55"/>
      <c r="AC19" s="56"/>
      <c r="AD19" s="56"/>
      <c r="AE19" s="55"/>
      <c r="AF19" s="98"/>
    </row>
    <row r="20" spans="1:35" x14ac:dyDescent="0.3">
      <c r="A20" s="113"/>
      <c r="B20" s="85">
        <v>44794</v>
      </c>
      <c r="C20" s="86" t="s">
        <v>16</v>
      </c>
      <c r="F20" s="55"/>
      <c r="G20" s="56"/>
      <c r="H20" s="57"/>
      <c r="I20" s="55"/>
      <c r="J20" s="56"/>
      <c r="K20" s="57"/>
      <c r="L20" s="55"/>
      <c r="M20" s="56"/>
      <c r="N20" s="57"/>
      <c r="O20" s="55"/>
      <c r="P20" s="56"/>
      <c r="Q20" s="57"/>
      <c r="R20" s="55"/>
      <c r="S20" s="56"/>
      <c r="T20" s="57"/>
      <c r="U20" s="57"/>
      <c r="V20" s="55"/>
      <c r="W20" s="56"/>
      <c r="X20" s="57"/>
      <c r="Y20" s="55"/>
      <c r="Z20" s="56"/>
      <c r="AA20" s="57"/>
      <c r="AB20" s="55"/>
      <c r="AC20" s="56"/>
      <c r="AD20" s="56"/>
      <c r="AE20" s="55"/>
      <c r="AF20" s="98"/>
    </row>
    <row r="21" spans="1:35" x14ac:dyDescent="0.3">
      <c r="A21" s="113"/>
      <c r="B21" s="85">
        <v>44828</v>
      </c>
      <c r="C21" s="86" t="s">
        <v>17</v>
      </c>
      <c r="F21" s="55"/>
      <c r="G21" s="56"/>
      <c r="H21" s="57"/>
      <c r="I21" s="55"/>
      <c r="J21" s="56"/>
      <c r="K21" s="57"/>
      <c r="L21" s="55"/>
      <c r="M21" s="56"/>
      <c r="N21" s="57"/>
      <c r="O21" s="55"/>
      <c r="P21" s="56"/>
      <c r="Q21" s="57"/>
      <c r="R21" s="55"/>
      <c r="S21" s="56"/>
      <c r="T21" s="57"/>
      <c r="U21" s="57"/>
      <c r="V21" s="55"/>
      <c r="W21" s="56"/>
      <c r="X21" s="57"/>
      <c r="Y21" s="55"/>
      <c r="Z21" s="56"/>
      <c r="AA21" s="57"/>
      <c r="AB21" s="55"/>
      <c r="AC21" s="56"/>
      <c r="AD21" s="56"/>
      <c r="AE21" s="98"/>
      <c r="AF21" s="98"/>
    </row>
    <row r="22" spans="1:35" x14ac:dyDescent="0.3">
      <c r="A22" s="113"/>
      <c r="B22" s="85"/>
      <c r="C22" s="86"/>
      <c r="F22" s="55"/>
      <c r="G22" s="56"/>
      <c r="H22" s="57"/>
      <c r="I22" s="55"/>
      <c r="J22" s="56"/>
      <c r="K22" s="57"/>
      <c r="L22" s="55"/>
      <c r="M22" s="56"/>
      <c r="N22" s="57"/>
      <c r="O22" s="55"/>
      <c r="P22" s="56"/>
      <c r="Q22" s="57"/>
      <c r="R22" s="55"/>
      <c r="S22" s="56"/>
      <c r="T22" s="57"/>
      <c r="U22" s="57"/>
      <c r="V22" s="55"/>
      <c r="W22" s="56"/>
      <c r="X22" s="57"/>
      <c r="Y22" s="55"/>
      <c r="Z22" s="56"/>
      <c r="AA22" s="57"/>
      <c r="AB22" s="55"/>
      <c r="AC22" s="56"/>
      <c r="AD22" s="56"/>
      <c r="AE22" s="98"/>
      <c r="AF22" s="98"/>
    </row>
    <row r="23" spans="1:35" x14ac:dyDescent="0.3">
      <c r="A23" s="113"/>
      <c r="B23" s="85"/>
      <c r="C23" s="86"/>
      <c r="F23" s="55"/>
      <c r="G23" s="56"/>
      <c r="H23" s="57"/>
      <c r="I23" s="55"/>
      <c r="J23" s="56"/>
      <c r="K23" s="57"/>
      <c r="L23" s="55"/>
      <c r="M23" s="56"/>
      <c r="N23" s="57"/>
      <c r="O23" s="55"/>
      <c r="P23" s="56"/>
      <c r="Q23" s="57"/>
      <c r="R23" s="55"/>
      <c r="S23" s="56"/>
      <c r="T23" s="57"/>
      <c r="U23" s="57"/>
      <c r="V23" s="55"/>
      <c r="W23" s="56"/>
      <c r="X23" s="57"/>
      <c r="Y23" s="55"/>
      <c r="Z23" s="56"/>
      <c r="AA23" s="57"/>
      <c r="AB23" s="55"/>
      <c r="AC23" s="56"/>
      <c r="AD23" s="56"/>
      <c r="AE23" s="56"/>
    </row>
    <row r="24" spans="1:35" x14ac:dyDescent="0.3">
      <c r="A24" s="113"/>
      <c r="B24" s="85"/>
      <c r="C24" s="86"/>
    </row>
    <row r="25" spans="1:35" x14ac:dyDescent="0.3">
      <c r="A25" s="113"/>
      <c r="B25" s="85"/>
      <c r="C25" s="86"/>
    </row>
    <row r="26" spans="1:35" x14ac:dyDescent="0.3">
      <c r="A26" s="113"/>
      <c r="B26" s="85"/>
      <c r="C26" s="86"/>
    </row>
    <row r="27" spans="1:35" x14ac:dyDescent="0.3">
      <c r="A27" s="113"/>
      <c r="B27" s="85"/>
      <c r="C27" s="86"/>
    </row>
    <row r="28" spans="1:35" x14ac:dyDescent="0.3">
      <c r="A28" s="113"/>
      <c r="B28" s="85"/>
      <c r="C28" s="86"/>
    </row>
    <row r="29" spans="1:35" x14ac:dyDescent="0.3">
      <c r="A29" s="113"/>
      <c r="B29" s="85"/>
      <c r="C29" s="86"/>
    </row>
    <row r="30" spans="1:35" x14ac:dyDescent="0.3">
      <c r="A30" s="113"/>
      <c r="B30" s="85"/>
      <c r="C30" s="86"/>
    </row>
    <row r="31" spans="1:35" x14ac:dyDescent="0.3">
      <c r="A31" s="114"/>
      <c r="B31" s="85"/>
      <c r="C31" s="86"/>
    </row>
  </sheetData>
  <mergeCells count="3">
    <mergeCell ref="B1:C1"/>
    <mergeCell ref="A3:A17"/>
    <mergeCell ref="A18:A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4"/>
  <sheetViews>
    <sheetView showGridLines="0" topLeftCell="B1" zoomScaleNormal="100" workbookViewId="0">
      <selection activeCell="AF13" sqref="AF13"/>
    </sheetView>
  </sheetViews>
  <sheetFormatPr baseColWidth="10" defaultRowHeight="14.4" x14ac:dyDescent="0.3"/>
  <cols>
    <col min="1" max="1" width="3.33203125" hidden="1" customWidth="1"/>
    <col min="2" max="2" width="5.77734375" customWidth="1"/>
    <col min="3" max="25" width="3.33203125" customWidth="1"/>
    <col min="26" max="26" width="5.77734375" customWidth="1"/>
  </cols>
  <sheetData>
    <row r="1" spans="1:28" ht="19.2" customHeight="1" x14ac:dyDescent="0.35">
      <c r="A1" s="57"/>
      <c r="B1" s="45"/>
      <c r="C1" s="45"/>
      <c r="D1" s="45"/>
      <c r="E1" s="45"/>
      <c r="F1" s="45"/>
      <c r="G1" s="45"/>
      <c r="H1" s="45"/>
      <c r="I1" s="45"/>
      <c r="J1" s="45"/>
      <c r="K1" s="45"/>
      <c r="L1" s="116"/>
      <c r="M1" s="116"/>
      <c r="N1" s="116"/>
      <c r="O1" s="116"/>
      <c r="P1" s="116"/>
      <c r="Q1" s="116"/>
      <c r="R1" s="45"/>
      <c r="S1" s="45"/>
      <c r="T1" s="45"/>
      <c r="U1" s="45"/>
      <c r="V1" s="45"/>
      <c r="W1" s="45"/>
      <c r="X1" s="45"/>
      <c r="Y1" s="45"/>
      <c r="Z1" s="45"/>
    </row>
    <row r="2" spans="1:28" ht="15.6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117"/>
      <c r="M2" s="117"/>
      <c r="N2" s="117"/>
      <c r="O2" s="117"/>
      <c r="P2" s="117"/>
      <c r="Q2" s="117"/>
      <c r="R2" s="75"/>
      <c r="S2" s="57"/>
      <c r="T2" s="57"/>
      <c r="U2" s="57"/>
      <c r="V2" s="57"/>
      <c r="W2" s="57"/>
      <c r="X2" s="57"/>
      <c r="Y2" s="57"/>
      <c r="Z2" s="57"/>
    </row>
    <row r="3" spans="1:28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B3" s="7"/>
    </row>
    <row r="4" spans="1:28" x14ac:dyDescent="0.3">
      <c r="A4" s="5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8" x14ac:dyDescent="0.3">
      <c r="A5" s="57"/>
      <c r="B5" s="70"/>
      <c r="C5" s="65"/>
      <c r="D5" s="65"/>
      <c r="E5" s="66"/>
      <c r="F5" s="66"/>
      <c r="G5" s="66"/>
      <c r="H5" s="66"/>
      <c r="I5" s="65"/>
      <c r="J5" s="67"/>
      <c r="K5" s="65"/>
      <c r="L5" s="65"/>
      <c r="M5" s="65"/>
      <c r="N5" s="65"/>
      <c r="O5" s="65"/>
      <c r="P5" s="65"/>
      <c r="Q5" s="65"/>
      <c r="R5" s="67"/>
      <c r="S5" s="65"/>
      <c r="T5" s="65"/>
      <c r="U5" s="65"/>
      <c r="V5" s="65"/>
      <c r="W5" s="65"/>
      <c r="X5" s="65"/>
      <c r="Y5" s="65"/>
      <c r="Z5" s="65"/>
    </row>
    <row r="6" spans="1:28" ht="18" x14ac:dyDescent="0.35">
      <c r="A6" s="57"/>
      <c r="B6" s="70"/>
      <c r="C6" s="115"/>
      <c r="D6" s="115"/>
      <c r="E6" s="115"/>
      <c r="F6" s="115"/>
      <c r="G6" s="115"/>
      <c r="H6" s="115"/>
      <c r="I6" s="115"/>
      <c r="J6" s="68"/>
      <c r="K6" s="115"/>
      <c r="L6" s="115"/>
      <c r="M6" s="115"/>
      <c r="N6" s="115"/>
      <c r="O6" s="115"/>
      <c r="P6" s="115"/>
      <c r="Q6" s="115"/>
      <c r="R6" s="68"/>
      <c r="S6" s="115"/>
      <c r="T6" s="115"/>
      <c r="U6" s="115"/>
      <c r="V6" s="115"/>
      <c r="W6" s="115"/>
      <c r="X6" s="115"/>
      <c r="Y6" s="115"/>
      <c r="Z6" s="77"/>
    </row>
    <row r="7" spans="1:28" x14ac:dyDescent="0.3">
      <c r="A7" s="57"/>
      <c r="B7" s="70"/>
      <c r="C7" s="69"/>
      <c r="D7" s="69"/>
      <c r="E7" s="69"/>
      <c r="F7" s="69"/>
      <c r="G7" s="69"/>
      <c r="H7" s="69"/>
      <c r="I7" s="69"/>
      <c r="J7" s="70"/>
      <c r="K7" s="69"/>
      <c r="L7" s="69"/>
      <c r="M7" s="69"/>
      <c r="N7" s="69"/>
      <c r="O7" s="69"/>
      <c r="P7" s="69"/>
      <c r="Q7" s="69"/>
      <c r="R7" s="68"/>
      <c r="S7" s="69"/>
      <c r="T7" s="69"/>
      <c r="U7" s="69"/>
      <c r="V7" s="69"/>
      <c r="W7" s="69"/>
      <c r="X7" s="69"/>
      <c r="Y7" s="69"/>
      <c r="Z7" s="77"/>
    </row>
    <row r="8" spans="1:28" x14ac:dyDescent="0.3">
      <c r="A8" s="57"/>
      <c r="B8" s="70"/>
      <c r="C8" s="78"/>
      <c r="D8" s="78"/>
      <c r="E8" s="78"/>
      <c r="F8" s="78"/>
      <c r="G8" s="78"/>
      <c r="H8" s="78"/>
      <c r="I8" s="79"/>
      <c r="J8" s="70"/>
      <c r="K8" s="78"/>
      <c r="L8" s="78"/>
      <c r="M8" s="78"/>
      <c r="N8" s="78"/>
      <c r="O8" s="78"/>
      <c r="P8" s="78"/>
      <c r="Q8" s="79"/>
      <c r="R8" s="71"/>
      <c r="S8" s="78"/>
      <c r="T8" s="78"/>
      <c r="U8" s="78"/>
      <c r="V8" s="78"/>
      <c r="W8" s="78"/>
      <c r="X8" s="78"/>
      <c r="Y8" s="79"/>
      <c r="Z8" s="77"/>
    </row>
    <row r="9" spans="1:28" x14ac:dyDescent="0.3">
      <c r="A9" s="57"/>
      <c r="B9" s="70"/>
      <c r="C9" s="79"/>
      <c r="D9" s="78"/>
      <c r="E9" s="78"/>
      <c r="F9" s="78"/>
      <c r="G9" s="78"/>
      <c r="H9" s="78"/>
      <c r="I9" s="79"/>
      <c r="J9" s="70"/>
      <c r="K9" s="79"/>
      <c r="L9" s="78"/>
      <c r="M9" s="78"/>
      <c r="N9" s="78"/>
      <c r="O9" s="78"/>
      <c r="P9" s="78"/>
      <c r="Q9" s="79"/>
      <c r="R9" s="71"/>
      <c r="S9" s="79"/>
      <c r="T9" s="78"/>
      <c r="U9" s="78"/>
      <c r="V9" s="78"/>
      <c r="W9" s="78"/>
      <c r="X9" s="78"/>
      <c r="Y9" s="79"/>
      <c r="Z9" s="77"/>
    </row>
    <row r="10" spans="1:28" x14ac:dyDescent="0.3">
      <c r="A10" s="57"/>
      <c r="B10" s="70"/>
      <c r="C10" s="79"/>
      <c r="D10" s="78"/>
      <c r="E10" s="78"/>
      <c r="F10" s="78"/>
      <c r="G10" s="78"/>
      <c r="H10" s="78"/>
      <c r="I10" s="79"/>
      <c r="J10" s="70"/>
      <c r="K10" s="79"/>
      <c r="L10" s="78"/>
      <c r="M10" s="78"/>
      <c r="N10" s="78"/>
      <c r="O10" s="78"/>
      <c r="P10" s="78"/>
      <c r="Q10" s="79"/>
      <c r="R10" s="71"/>
      <c r="S10" s="79"/>
      <c r="T10" s="78"/>
      <c r="U10" s="78"/>
      <c r="V10" s="78"/>
      <c r="W10" s="78"/>
      <c r="X10" s="78"/>
      <c r="Y10" s="79"/>
      <c r="Z10" s="77"/>
    </row>
    <row r="11" spans="1:28" x14ac:dyDescent="0.3">
      <c r="A11" s="57"/>
      <c r="B11" s="70"/>
      <c r="C11" s="79"/>
      <c r="D11" s="78"/>
      <c r="E11" s="78"/>
      <c r="F11" s="78"/>
      <c r="G11" s="78"/>
      <c r="H11" s="78"/>
      <c r="I11" s="79"/>
      <c r="J11" s="70"/>
      <c r="K11" s="79"/>
      <c r="L11" s="78"/>
      <c r="M11" s="78"/>
      <c r="N11" s="78"/>
      <c r="O11" s="78"/>
      <c r="P11" s="78"/>
      <c r="Q11" s="79"/>
      <c r="R11" s="71"/>
      <c r="S11" s="79"/>
      <c r="T11" s="78"/>
      <c r="U11" s="78"/>
      <c r="V11" s="78"/>
      <c r="W11" s="78"/>
      <c r="X11" s="78"/>
      <c r="Y11" s="79"/>
      <c r="Z11" s="77"/>
    </row>
    <row r="12" spans="1:28" x14ac:dyDescent="0.3">
      <c r="A12" s="57"/>
      <c r="B12" s="70"/>
      <c r="C12" s="79"/>
      <c r="D12" s="78"/>
      <c r="E12" s="78"/>
      <c r="F12" s="78"/>
      <c r="G12" s="78"/>
      <c r="H12" s="78"/>
      <c r="I12" s="78"/>
      <c r="J12" s="70"/>
      <c r="K12" s="79"/>
      <c r="L12" s="78"/>
      <c r="M12" s="78"/>
      <c r="N12" s="78"/>
      <c r="O12" s="78"/>
      <c r="P12" s="78"/>
      <c r="Q12" s="78"/>
      <c r="R12" s="71"/>
      <c r="S12" s="79"/>
      <c r="T12" s="78"/>
      <c r="U12" s="78"/>
      <c r="V12" s="78"/>
      <c r="W12" s="78"/>
      <c r="X12" s="78"/>
      <c r="Y12" s="79"/>
      <c r="Z12" s="77"/>
    </row>
    <row r="13" spans="1:28" x14ac:dyDescent="0.3">
      <c r="A13" s="57"/>
      <c r="B13" s="70"/>
      <c r="C13" s="78"/>
      <c r="D13" s="78"/>
      <c r="E13" s="78"/>
      <c r="F13" s="78"/>
      <c r="G13" s="78"/>
      <c r="H13" s="78"/>
      <c r="I13" s="78"/>
      <c r="J13" s="70"/>
      <c r="K13" s="78"/>
      <c r="L13" s="78"/>
      <c r="M13" s="78"/>
      <c r="N13" s="78"/>
      <c r="O13" s="78"/>
      <c r="P13" s="78"/>
      <c r="Q13" s="78"/>
      <c r="R13" s="71"/>
      <c r="S13" s="78"/>
      <c r="T13" s="78"/>
      <c r="U13" s="78"/>
      <c r="V13" s="78"/>
      <c r="W13" s="78"/>
      <c r="X13" s="78"/>
      <c r="Y13" s="78"/>
      <c r="Z13" s="77"/>
    </row>
    <row r="14" spans="1:28" x14ac:dyDescent="0.3">
      <c r="A14" s="57"/>
      <c r="B14" s="70"/>
      <c r="C14" s="72"/>
      <c r="D14" s="72"/>
      <c r="E14" s="72"/>
      <c r="F14" s="72"/>
      <c r="G14" s="72"/>
      <c r="H14" s="72"/>
      <c r="I14" s="72"/>
      <c r="J14" s="70"/>
      <c r="K14" s="72"/>
      <c r="L14" s="72"/>
      <c r="M14" s="72"/>
      <c r="N14" s="72"/>
      <c r="O14" s="72"/>
      <c r="P14" s="72"/>
      <c r="Q14" s="72"/>
      <c r="R14" s="70"/>
      <c r="S14" s="72"/>
      <c r="T14" s="72"/>
      <c r="U14" s="72"/>
      <c r="V14" s="72"/>
      <c r="W14" s="72"/>
      <c r="X14" s="72"/>
      <c r="Y14" s="72"/>
      <c r="Z14" s="77"/>
    </row>
    <row r="15" spans="1:28" ht="18" x14ac:dyDescent="0.35">
      <c r="A15" s="57"/>
      <c r="B15" s="70"/>
      <c r="C15" s="115"/>
      <c r="D15" s="115"/>
      <c r="E15" s="115"/>
      <c r="F15" s="115"/>
      <c r="G15" s="115"/>
      <c r="H15" s="115"/>
      <c r="I15" s="115"/>
      <c r="J15" s="73"/>
      <c r="K15" s="115"/>
      <c r="L15" s="115"/>
      <c r="M15" s="115"/>
      <c r="N15" s="115"/>
      <c r="O15" s="115"/>
      <c r="P15" s="115"/>
      <c r="Q15" s="115"/>
      <c r="R15" s="73"/>
      <c r="S15" s="115"/>
      <c r="T15" s="115"/>
      <c r="U15" s="115"/>
      <c r="V15" s="115"/>
      <c r="W15" s="115"/>
      <c r="X15" s="115"/>
      <c r="Y15" s="115"/>
      <c r="Z15" s="77"/>
    </row>
    <row r="16" spans="1:28" x14ac:dyDescent="0.3">
      <c r="A16" s="57"/>
      <c r="B16" s="70"/>
      <c r="C16" s="69"/>
      <c r="D16" s="69"/>
      <c r="E16" s="69"/>
      <c r="F16" s="69"/>
      <c r="G16" s="69"/>
      <c r="H16" s="69"/>
      <c r="I16" s="69"/>
      <c r="J16" s="68"/>
      <c r="K16" s="69"/>
      <c r="L16" s="69"/>
      <c r="M16" s="69"/>
      <c r="N16" s="69"/>
      <c r="O16" s="69"/>
      <c r="P16" s="69"/>
      <c r="Q16" s="69"/>
      <c r="R16" s="68"/>
      <c r="S16" s="69"/>
      <c r="T16" s="69"/>
      <c r="U16" s="69"/>
      <c r="V16" s="69"/>
      <c r="W16" s="69"/>
      <c r="X16" s="69"/>
      <c r="Y16" s="69"/>
      <c r="Z16" s="77"/>
    </row>
    <row r="17" spans="1:26" x14ac:dyDescent="0.3">
      <c r="A17" s="57"/>
      <c r="B17" s="70"/>
      <c r="C17" s="78"/>
      <c r="D17" s="78"/>
      <c r="E17" s="78"/>
      <c r="F17" s="78"/>
      <c r="G17" s="78"/>
      <c r="H17" s="78"/>
      <c r="I17" s="79"/>
      <c r="J17" s="71"/>
      <c r="K17" s="78"/>
      <c r="L17" s="78"/>
      <c r="M17" s="78"/>
      <c r="N17" s="78"/>
      <c r="O17" s="78"/>
      <c r="P17" s="78"/>
      <c r="Q17" s="79"/>
      <c r="R17" s="71"/>
      <c r="S17" s="78"/>
      <c r="T17" s="78"/>
      <c r="U17" s="78"/>
      <c r="V17" s="78"/>
      <c r="W17" s="78"/>
      <c r="X17" s="78"/>
      <c r="Y17" s="79"/>
      <c r="Z17" s="77"/>
    </row>
    <row r="18" spans="1:26" x14ac:dyDescent="0.3">
      <c r="A18" s="57"/>
      <c r="B18" s="70"/>
      <c r="C18" s="79"/>
      <c r="D18" s="78"/>
      <c r="E18" s="78"/>
      <c r="F18" s="78"/>
      <c r="G18" s="78"/>
      <c r="H18" s="78"/>
      <c r="I18" s="79"/>
      <c r="J18" s="71"/>
      <c r="K18" s="79"/>
      <c r="L18" s="78"/>
      <c r="M18" s="78"/>
      <c r="N18" s="78"/>
      <c r="O18" s="78"/>
      <c r="P18" s="78"/>
      <c r="Q18" s="79"/>
      <c r="R18" s="71"/>
      <c r="S18" s="79"/>
      <c r="T18" s="78"/>
      <c r="U18" s="78"/>
      <c r="V18" s="78"/>
      <c r="W18" s="78"/>
      <c r="X18" s="78"/>
      <c r="Y18" s="79"/>
      <c r="Z18" s="77"/>
    </row>
    <row r="19" spans="1:26" x14ac:dyDescent="0.3">
      <c r="A19" s="57"/>
      <c r="B19" s="70"/>
      <c r="C19" s="79"/>
      <c r="D19" s="78"/>
      <c r="E19" s="78"/>
      <c r="F19" s="78"/>
      <c r="G19" s="78"/>
      <c r="H19" s="78"/>
      <c r="I19" s="79"/>
      <c r="J19" s="71"/>
      <c r="K19" s="79"/>
      <c r="L19" s="78"/>
      <c r="M19" s="78"/>
      <c r="N19" s="78"/>
      <c r="O19" s="78"/>
      <c r="P19" s="78"/>
      <c r="Q19" s="79"/>
      <c r="R19" s="71"/>
      <c r="S19" s="79"/>
      <c r="T19" s="78"/>
      <c r="U19" s="78"/>
      <c r="V19" s="78"/>
      <c r="W19" s="78"/>
      <c r="X19" s="78"/>
      <c r="Y19" s="79"/>
      <c r="Z19" s="77"/>
    </row>
    <row r="20" spans="1:26" x14ac:dyDescent="0.3">
      <c r="A20" s="57"/>
      <c r="B20" s="70"/>
      <c r="C20" s="79"/>
      <c r="D20" s="78"/>
      <c r="E20" s="78"/>
      <c r="F20" s="78"/>
      <c r="G20" s="78"/>
      <c r="H20" s="78"/>
      <c r="I20" s="79"/>
      <c r="J20" s="71"/>
      <c r="K20" s="79"/>
      <c r="L20" s="78"/>
      <c r="M20" s="78"/>
      <c r="N20" s="78"/>
      <c r="O20" s="78"/>
      <c r="P20" s="78"/>
      <c r="Q20" s="79"/>
      <c r="R20" s="71"/>
      <c r="S20" s="79"/>
      <c r="T20" s="78"/>
      <c r="U20" s="78"/>
      <c r="V20" s="78"/>
      <c r="W20" s="78"/>
      <c r="X20" s="78"/>
      <c r="Y20" s="79"/>
      <c r="Z20" s="77"/>
    </row>
    <row r="21" spans="1:26" x14ac:dyDescent="0.3">
      <c r="A21" s="57"/>
      <c r="B21" s="70"/>
      <c r="C21" s="79"/>
      <c r="D21" s="78"/>
      <c r="E21" s="78"/>
      <c r="F21" s="78"/>
      <c r="G21" s="78"/>
      <c r="H21" s="78"/>
      <c r="I21" s="78"/>
      <c r="J21" s="71"/>
      <c r="K21" s="79"/>
      <c r="L21" s="78"/>
      <c r="M21" s="78"/>
      <c r="N21" s="78"/>
      <c r="O21" s="78"/>
      <c r="P21" s="78"/>
      <c r="Q21" s="78"/>
      <c r="R21" s="71"/>
      <c r="S21" s="79"/>
      <c r="T21" s="78"/>
      <c r="U21" s="78"/>
      <c r="V21" s="78"/>
      <c r="W21" s="78"/>
      <c r="X21" s="78"/>
      <c r="Y21" s="79"/>
      <c r="Z21" s="77"/>
    </row>
    <row r="22" spans="1:26" x14ac:dyDescent="0.3">
      <c r="A22" s="57"/>
      <c r="B22" s="70"/>
      <c r="C22" s="78"/>
      <c r="D22" s="78"/>
      <c r="E22" s="78"/>
      <c r="F22" s="78"/>
      <c r="G22" s="78"/>
      <c r="H22" s="78"/>
      <c r="I22" s="78"/>
      <c r="J22" s="71"/>
      <c r="K22" s="78"/>
      <c r="L22" s="78"/>
      <c r="M22" s="78"/>
      <c r="N22" s="78"/>
      <c r="O22" s="78"/>
      <c r="P22" s="78"/>
      <c r="Q22" s="78"/>
      <c r="R22" s="71"/>
      <c r="S22" s="79"/>
      <c r="T22" s="78"/>
      <c r="U22" s="78"/>
      <c r="V22" s="78"/>
      <c r="W22" s="78"/>
      <c r="X22" s="78"/>
      <c r="Y22" s="78"/>
      <c r="Z22" s="77"/>
    </row>
    <row r="23" spans="1:26" x14ac:dyDescent="0.3">
      <c r="A23" s="57"/>
      <c r="B23" s="70"/>
      <c r="C23" s="72"/>
      <c r="D23" s="72"/>
      <c r="E23" s="72"/>
      <c r="F23" s="72"/>
      <c r="G23" s="72"/>
      <c r="H23" s="72"/>
      <c r="I23" s="72"/>
      <c r="J23" s="70"/>
      <c r="K23" s="72"/>
      <c r="L23" s="72"/>
      <c r="M23" s="72"/>
      <c r="N23" s="72"/>
      <c r="O23" s="72"/>
      <c r="P23" s="72"/>
      <c r="Q23" s="72"/>
      <c r="R23" s="70"/>
      <c r="S23" s="72"/>
      <c r="T23" s="72"/>
      <c r="U23" s="72"/>
      <c r="V23" s="72"/>
      <c r="W23" s="72"/>
      <c r="X23" s="72"/>
      <c r="Y23" s="72"/>
      <c r="Z23" s="77"/>
    </row>
    <row r="24" spans="1:26" ht="18" x14ac:dyDescent="0.35">
      <c r="A24" s="57"/>
      <c r="B24" s="70"/>
      <c r="C24" s="115"/>
      <c r="D24" s="115"/>
      <c r="E24" s="115"/>
      <c r="F24" s="115"/>
      <c r="G24" s="115"/>
      <c r="H24" s="115"/>
      <c r="I24" s="115"/>
      <c r="J24" s="74"/>
      <c r="K24" s="115"/>
      <c r="L24" s="115"/>
      <c r="M24" s="115"/>
      <c r="N24" s="115"/>
      <c r="O24" s="115"/>
      <c r="P24" s="115"/>
      <c r="Q24" s="115"/>
      <c r="R24" s="74"/>
      <c r="S24" s="115"/>
      <c r="T24" s="115"/>
      <c r="U24" s="115"/>
      <c r="V24" s="115"/>
      <c r="W24" s="115"/>
      <c r="X24" s="115"/>
      <c r="Y24" s="115"/>
      <c r="Z24" s="77"/>
    </row>
    <row r="25" spans="1:26" x14ac:dyDescent="0.3">
      <c r="A25" s="57"/>
      <c r="B25" s="70"/>
      <c r="C25" s="69"/>
      <c r="D25" s="69"/>
      <c r="E25" s="69"/>
      <c r="F25" s="69"/>
      <c r="G25" s="69"/>
      <c r="H25" s="69"/>
      <c r="I25" s="69"/>
      <c r="J25" s="68"/>
      <c r="K25" s="69"/>
      <c r="L25" s="69"/>
      <c r="M25" s="69"/>
      <c r="N25" s="69"/>
      <c r="O25" s="69"/>
      <c r="P25" s="69"/>
      <c r="Q25" s="69"/>
      <c r="R25" s="68"/>
      <c r="S25" s="69"/>
      <c r="T25" s="69"/>
      <c r="U25" s="69"/>
      <c r="V25" s="69"/>
      <c r="W25" s="69"/>
      <c r="X25" s="69"/>
      <c r="Y25" s="69"/>
      <c r="Z25" s="77"/>
    </row>
    <row r="26" spans="1:26" x14ac:dyDescent="0.3">
      <c r="A26" s="57"/>
      <c r="B26" s="70"/>
      <c r="C26" s="78"/>
      <c r="D26" s="78"/>
      <c r="E26" s="78"/>
      <c r="F26" s="78"/>
      <c r="G26" s="78"/>
      <c r="H26" s="78"/>
      <c r="I26" s="79"/>
      <c r="J26" s="71"/>
      <c r="K26" s="78"/>
      <c r="L26" s="78"/>
      <c r="M26" s="78"/>
      <c r="N26" s="78"/>
      <c r="O26" s="78"/>
      <c r="P26" s="78"/>
      <c r="Q26" s="79"/>
      <c r="R26" s="71"/>
      <c r="S26" s="78"/>
      <c r="T26" s="78"/>
      <c r="U26" s="78"/>
      <c r="V26" s="78"/>
      <c r="W26" s="78"/>
      <c r="X26" s="78"/>
      <c r="Y26" s="79"/>
      <c r="Z26" s="77"/>
    </row>
    <row r="27" spans="1:26" x14ac:dyDescent="0.3">
      <c r="A27" s="57"/>
      <c r="B27" s="70"/>
      <c r="C27" s="79"/>
      <c r="D27" s="78"/>
      <c r="E27" s="78"/>
      <c r="F27" s="78"/>
      <c r="G27" s="78"/>
      <c r="H27" s="78"/>
      <c r="I27" s="79"/>
      <c r="J27" s="71"/>
      <c r="K27" s="79"/>
      <c r="L27" s="78"/>
      <c r="M27" s="78"/>
      <c r="N27" s="78"/>
      <c r="O27" s="78"/>
      <c r="P27" s="78"/>
      <c r="Q27" s="79"/>
      <c r="R27" s="71"/>
      <c r="S27" s="78"/>
      <c r="T27" s="78"/>
      <c r="U27" s="78"/>
      <c r="V27" s="78"/>
      <c r="W27" s="78"/>
      <c r="X27" s="78"/>
      <c r="Y27" s="79"/>
      <c r="Z27" s="77"/>
    </row>
    <row r="28" spans="1:26" x14ac:dyDescent="0.3">
      <c r="A28" s="57"/>
      <c r="B28" s="70"/>
      <c r="C28" s="79"/>
      <c r="D28" s="78"/>
      <c r="E28" s="78"/>
      <c r="F28" s="78"/>
      <c r="G28" s="78"/>
      <c r="H28" s="78"/>
      <c r="I28" s="79"/>
      <c r="J28" s="71"/>
      <c r="K28" s="79"/>
      <c r="L28" s="78"/>
      <c r="M28" s="78"/>
      <c r="N28" s="78"/>
      <c r="O28" s="78"/>
      <c r="P28" s="78"/>
      <c r="Q28" s="79"/>
      <c r="R28" s="71"/>
      <c r="S28" s="78"/>
      <c r="T28" s="78"/>
      <c r="U28" s="78"/>
      <c r="V28" s="78"/>
      <c r="W28" s="78"/>
      <c r="X28" s="78"/>
      <c r="Y28" s="79"/>
      <c r="Z28" s="77"/>
    </row>
    <row r="29" spans="1:26" x14ac:dyDescent="0.3">
      <c r="A29" s="57"/>
      <c r="B29" s="70"/>
      <c r="C29" s="79"/>
      <c r="D29" s="78"/>
      <c r="E29" s="78"/>
      <c r="F29" s="78"/>
      <c r="G29" s="78"/>
      <c r="H29" s="78"/>
      <c r="I29" s="79"/>
      <c r="J29" s="71"/>
      <c r="K29" s="79"/>
      <c r="L29" s="78"/>
      <c r="M29" s="78"/>
      <c r="N29" s="78"/>
      <c r="O29" s="78"/>
      <c r="P29" s="78"/>
      <c r="Q29" s="79"/>
      <c r="R29" s="71"/>
      <c r="S29" s="78"/>
      <c r="T29" s="78"/>
      <c r="U29" s="78"/>
      <c r="V29" s="78"/>
      <c r="W29" s="78"/>
      <c r="X29" s="78"/>
      <c r="Y29" s="79"/>
      <c r="Z29" s="77"/>
    </row>
    <row r="30" spans="1:26" x14ac:dyDescent="0.3">
      <c r="A30" s="57"/>
      <c r="B30" s="70"/>
      <c r="C30" s="79"/>
      <c r="D30" s="78"/>
      <c r="E30" s="78"/>
      <c r="F30" s="78"/>
      <c r="G30" s="78"/>
      <c r="H30" s="78"/>
      <c r="I30" s="78"/>
      <c r="J30" s="71"/>
      <c r="K30" s="79"/>
      <c r="L30" s="78"/>
      <c r="M30" s="78"/>
      <c r="N30" s="78"/>
      <c r="O30" s="78"/>
      <c r="P30" s="78"/>
      <c r="Q30" s="79"/>
      <c r="R30" s="71"/>
      <c r="S30" s="78"/>
      <c r="T30" s="78"/>
      <c r="U30" s="78"/>
      <c r="V30" s="78"/>
      <c r="W30" s="78"/>
      <c r="X30" s="78"/>
      <c r="Y30" s="78"/>
      <c r="Z30" s="77"/>
    </row>
    <row r="31" spans="1:26" x14ac:dyDescent="0.3">
      <c r="A31" s="57"/>
      <c r="B31" s="70"/>
      <c r="C31" s="78"/>
      <c r="D31" s="78"/>
      <c r="E31" s="78"/>
      <c r="F31" s="78"/>
      <c r="G31" s="78"/>
      <c r="H31" s="78"/>
      <c r="I31" s="78"/>
      <c r="J31" s="71"/>
      <c r="K31" s="78"/>
      <c r="L31" s="78"/>
      <c r="M31" s="78"/>
      <c r="N31" s="78"/>
      <c r="O31" s="78"/>
      <c r="P31" s="78"/>
      <c r="Q31" s="78"/>
      <c r="R31" s="71"/>
      <c r="S31" s="78"/>
      <c r="T31" s="78"/>
      <c r="U31" s="78"/>
      <c r="V31" s="78"/>
      <c r="W31" s="78"/>
      <c r="X31" s="78"/>
      <c r="Y31" s="78"/>
      <c r="Z31" s="77"/>
    </row>
    <row r="32" spans="1:26" x14ac:dyDescent="0.3">
      <c r="A32" s="57"/>
      <c r="B32" s="70"/>
      <c r="C32" s="72"/>
      <c r="D32" s="72"/>
      <c r="E32" s="72"/>
      <c r="F32" s="72"/>
      <c r="G32" s="72"/>
      <c r="H32" s="72"/>
      <c r="I32" s="72"/>
      <c r="J32" s="70"/>
      <c r="K32" s="72"/>
      <c r="L32" s="72"/>
      <c r="M32" s="72"/>
      <c r="N32" s="72"/>
      <c r="O32" s="72"/>
      <c r="P32" s="72"/>
      <c r="Q32" s="72"/>
      <c r="R32" s="70"/>
      <c r="S32" s="72"/>
      <c r="T32" s="72"/>
      <c r="U32" s="72"/>
      <c r="V32" s="72"/>
      <c r="W32" s="72"/>
      <c r="X32" s="72"/>
      <c r="Y32" s="72"/>
      <c r="Z32" s="77"/>
    </row>
    <row r="33" spans="1:27" ht="18" x14ac:dyDescent="0.35">
      <c r="A33" s="57"/>
      <c r="B33" s="70"/>
      <c r="C33" s="115"/>
      <c r="D33" s="115"/>
      <c r="E33" s="115"/>
      <c r="F33" s="115"/>
      <c r="G33" s="115"/>
      <c r="H33" s="115"/>
      <c r="I33" s="115"/>
      <c r="J33" s="73"/>
      <c r="K33" s="115"/>
      <c r="L33" s="115"/>
      <c r="M33" s="115"/>
      <c r="N33" s="115"/>
      <c r="O33" s="115"/>
      <c r="P33" s="115"/>
      <c r="Q33" s="115"/>
      <c r="R33" s="73"/>
      <c r="S33" s="115"/>
      <c r="T33" s="115"/>
      <c r="U33" s="115"/>
      <c r="V33" s="115"/>
      <c r="W33" s="115"/>
      <c r="X33" s="115"/>
      <c r="Y33" s="115"/>
      <c r="Z33" s="77"/>
    </row>
    <row r="34" spans="1:27" x14ac:dyDescent="0.3">
      <c r="A34" s="57"/>
      <c r="B34" s="70"/>
      <c r="C34" s="69"/>
      <c r="D34" s="69"/>
      <c r="E34" s="69"/>
      <c r="F34" s="69"/>
      <c r="G34" s="69"/>
      <c r="H34" s="69"/>
      <c r="I34" s="69"/>
      <c r="J34" s="68"/>
      <c r="K34" s="69"/>
      <c r="L34" s="69"/>
      <c r="M34" s="69"/>
      <c r="N34" s="69"/>
      <c r="O34" s="69"/>
      <c r="P34" s="69"/>
      <c r="Q34" s="69"/>
      <c r="R34" s="68"/>
      <c r="S34" s="69"/>
      <c r="T34" s="69"/>
      <c r="U34" s="69"/>
      <c r="V34" s="69"/>
      <c r="W34" s="69"/>
      <c r="X34" s="69"/>
      <c r="Y34" s="69"/>
      <c r="Z34" s="77"/>
    </row>
    <row r="35" spans="1:27" x14ac:dyDescent="0.3">
      <c r="A35" s="57"/>
      <c r="B35" s="70"/>
      <c r="C35" s="78"/>
      <c r="D35" s="78"/>
      <c r="E35" s="78"/>
      <c r="F35" s="78"/>
      <c r="G35" s="78"/>
      <c r="H35" s="78"/>
      <c r="I35" s="79"/>
      <c r="J35" s="71"/>
      <c r="K35" s="78"/>
      <c r="L35" s="78"/>
      <c r="M35" s="78"/>
      <c r="N35" s="78"/>
      <c r="O35" s="78"/>
      <c r="P35" s="78"/>
      <c r="Q35" s="79"/>
      <c r="R35" s="71"/>
      <c r="S35" s="79"/>
      <c r="T35" s="78"/>
      <c r="U35" s="78"/>
      <c r="V35" s="78"/>
      <c r="W35" s="78"/>
      <c r="X35" s="78"/>
      <c r="Y35" s="79"/>
      <c r="Z35" s="77"/>
    </row>
    <row r="36" spans="1:27" x14ac:dyDescent="0.3">
      <c r="A36" s="57"/>
      <c r="B36" s="70"/>
      <c r="C36" s="79"/>
      <c r="D36" s="78"/>
      <c r="E36" s="78"/>
      <c r="F36" s="78"/>
      <c r="G36" s="78"/>
      <c r="H36" s="78"/>
      <c r="I36" s="79"/>
      <c r="J36" s="71"/>
      <c r="K36" s="79"/>
      <c r="L36" s="78"/>
      <c r="M36" s="78"/>
      <c r="N36" s="78"/>
      <c r="O36" s="78"/>
      <c r="P36" s="78"/>
      <c r="Q36" s="79"/>
      <c r="R36" s="71"/>
      <c r="S36" s="79"/>
      <c r="T36" s="78"/>
      <c r="U36" s="78"/>
      <c r="V36" s="78"/>
      <c r="W36" s="78"/>
      <c r="X36" s="78"/>
      <c r="Y36" s="79"/>
      <c r="Z36" s="77"/>
    </row>
    <row r="37" spans="1:27" x14ac:dyDescent="0.3">
      <c r="A37" s="57"/>
      <c r="B37" s="70"/>
      <c r="C37" s="79"/>
      <c r="D37" s="78"/>
      <c r="E37" s="78"/>
      <c r="F37" s="78"/>
      <c r="G37" s="78"/>
      <c r="H37" s="78"/>
      <c r="I37" s="79"/>
      <c r="J37" s="71"/>
      <c r="K37" s="79"/>
      <c r="L37" s="78"/>
      <c r="M37" s="78"/>
      <c r="N37" s="78"/>
      <c r="O37" s="78"/>
      <c r="P37" s="78"/>
      <c r="Q37" s="79"/>
      <c r="R37" s="71"/>
      <c r="S37" s="79"/>
      <c r="T37" s="78"/>
      <c r="U37" s="78"/>
      <c r="V37" s="78"/>
      <c r="W37" s="78"/>
      <c r="X37" s="78"/>
      <c r="Y37" s="79"/>
      <c r="Z37" s="77"/>
    </row>
    <row r="38" spans="1:27" x14ac:dyDescent="0.3">
      <c r="A38" s="57"/>
      <c r="B38" s="70"/>
      <c r="C38" s="79"/>
      <c r="D38" s="78"/>
      <c r="E38" s="78"/>
      <c r="F38" s="78"/>
      <c r="G38" s="78"/>
      <c r="H38" s="78"/>
      <c r="I38" s="79"/>
      <c r="J38" s="71"/>
      <c r="K38" s="79"/>
      <c r="L38" s="78"/>
      <c r="M38" s="78"/>
      <c r="N38" s="78"/>
      <c r="O38" s="78"/>
      <c r="P38" s="78"/>
      <c r="Q38" s="79"/>
      <c r="R38" s="71"/>
      <c r="S38" s="79"/>
      <c r="T38" s="78"/>
      <c r="U38" s="78"/>
      <c r="V38" s="78"/>
      <c r="W38" s="78"/>
      <c r="X38" s="78"/>
      <c r="Y38" s="79"/>
      <c r="Z38" s="77"/>
    </row>
    <row r="39" spans="1:27" x14ac:dyDescent="0.3">
      <c r="A39" s="57"/>
      <c r="B39" s="70"/>
      <c r="C39" s="79"/>
      <c r="D39" s="78"/>
      <c r="E39" s="78"/>
      <c r="F39" s="78"/>
      <c r="G39" s="78"/>
      <c r="H39" s="78"/>
      <c r="I39" s="78"/>
      <c r="J39" s="71"/>
      <c r="K39" s="79"/>
      <c r="L39" s="78"/>
      <c r="M39" s="78"/>
      <c r="N39" s="78"/>
      <c r="O39" s="78"/>
      <c r="P39" s="78"/>
      <c r="Q39" s="79"/>
      <c r="R39" s="71"/>
      <c r="S39" s="79"/>
      <c r="T39" s="78"/>
      <c r="U39" s="78"/>
      <c r="V39" s="78"/>
      <c r="W39" s="78"/>
      <c r="X39" s="78"/>
      <c r="Y39" s="78"/>
      <c r="Z39" s="77"/>
    </row>
    <row r="40" spans="1:27" x14ac:dyDescent="0.3">
      <c r="A40" s="57"/>
      <c r="B40" s="70"/>
      <c r="C40" s="78"/>
      <c r="D40" s="78"/>
      <c r="E40" s="78"/>
      <c r="F40" s="78"/>
      <c r="G40" s="78"/>
      <c r="H40" s="78"/>
      <c r="I40" s="78"/>
      <c r="J40" s="71"/>
      <c r="K40" s="78"/>
      <c r="L40" s="78"/>
      <c r="M40" s="78"/>
      <c r="N40" s="78"/>
      <c r="O40" s="78"/>
      <c r="P40" s="78"/>
      <c r="Q40" s="78"/>
      <c r="R40" s="71"/>
      <c r="S40" s="78"/>
      <c r="T40" s="78"/>
      <c r="U40" s="78"/>
      <c r="V40" s="78"/>
      <c r="W40" s="78"/>
      <c r="X40" s="78"/>
      <c r="Y40" s="78"/>
      <c r="Z40" s="77"/>
      <c r="AA40" s="57"/>
    </row>
    <row r="41" spans="1:27" ht="7.05" customHeight="1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pans="1:27" ht="7.05" customHeight="1" x14ac:dyDescent="0.3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pans="1:27" x14ac:dyDescent="0.3">
      <c r="B43" s="57"/>
      <c r="C43" s="118"/>
      <c r="D43" s="118"/>
      <c r="E43" s="80"/>
      <c r="F43" s="80"/>
      <c r="G43" s="118"/>
      <c r="H43" s="118"/>
      <c r="I43" s="81"/>
      <c r="J43" s="81"/>
      <c r="K43" s="81"/>
      <c r="L43" s="81"/>
      <c r="M43" s="81"/>
      <c r="N43" s="119"/>
      <c r="O43" s="119"/>
      <c r="P43" s="81"/>
      <c r="Q43" s="82"/>
      <c r="R43" s="82"/>
      <c r="S43" s="82"/>
      <c r="T43" s="82"/>
      <c r="U43" s="83"/>
      <c r="V43" s="83"/>
      <c r="W43" s="83"/>
      <c r="X43" s="83"/>
      <c r="Y43" s="83"/>
      <c r="Z43" s="57"/>
      <c r="AA43" s="57"/>
    </row>
    <row r="44" spans="1:27" x14ac:dyDescent="0.3">
      <c r="B44" s="57"/>
      <c r="C44" s="118"/>
      <c r="D44" s="118"/>
      <c r="E44" s="80"/>
      <c r="F44" s="80"/>
      <c r="G44" s="81"/>
      <c r="H44" s="81"/>
      <c r="I44" s="81"/>
      <c r="J44" s="81"/>
      <c r="K44" s="81"/>
      <c r="L44" s="81"/>
      <c r="M44" s="81"/>
      <c r="N44" s="119"/>
      <c r="O44" s="119"/>
      <c r="P44" s="81"/>
      <c r="Q44" s="58"/>
      <c r="R44" s="58"/>
      <c r="S44" s="58"/>
      <c r="T44" s="58"/>
      <c r="U44" s="57"/>
      <c r="V44" s="57"/>
      <c r="W44" s="57"/>
      <c r="X44" s="57"/>
      <c r="Y44" s="57"/>
      <c r="Z44" s="57"/>
      <c r="AA44" s="57"/>
    </row>
    <row r="45" spans="1:27" x14ac:dyDescent="0.3">
      <c r="B45" s="57"/>
      <c r="C45" s="118"/>
      <c r="D45" s="118"/>
      <c r="E45" s="80"/>
      <c r="F45" s="80"/>
      <c r="G45" s="81"/>
      <c r="H45" s="81"/>
      <c r="I45" s="81"/>
      <c r="J45" s="81"/>
      <c r="K45" s="81"/>
      <c r="L45" s="81"/>
      <c r="M45" s="81"/>
      <c r="N45" s="119"/>
      <c r="O45" s="119"/>
      <c r="P45" s="81"/>
      <c r="Q45" s="58"/>
      <c r="R45" s="58"/>
      <c r="S45" s="58"/>
      <c r="T45" s="58"/>
      <c r="U45" s="57"/>
      <c r="V45" s="57"/>
      <c r="W45" s="57"/>
      <c r="X45" s="57"/>
      <c r="Y45" s="57"/>
      <c r="Z45" s="57"/>
      <c r="AA45" s="57"/>
    </row>
    <row r="46" spans="1:27" x14ac:dyDescent="0.3">
      <c r="B46" s="57"/>
      <c r="C46" s="118"/>
      <c r="D46" s="118"/>
      <c r="E46" s="80"/>
      <c r="F46" s="80"/>
      <c r="G46" s="81"/>
      <c r="H46" s="81"/>
      <c r="I46" s="81"/>
      <c r="J46" s="81"/>
      <c r="K46" s="81"/>
      <c r="L46" s="81"/>
      <c r="M46" s="81"/>
      <c r="N46" s="119"/>
      <c r="O46" s="119"/>
      <c r="P46" s="81"/>
      <c r="Q46" s="58"/>
      <c r="R46" s="58"/>
      <c r="S46" s="58"/>
      <c r="T46" s="58"/>
      <c r="U46" s="57"/>
      <c r="V46" s="57"/>
      <c r="W46" s="57"/>
      <c r="X46" s="57"/>
      <c r="Y46" s="57"/>
      <c r="Z46" s="57"/>
      <c r="AA46" s="57"/>
    </row>
    <row r="47" spans="1:27" x14ac:dyDescent="0.3">
      <c r="B47" s="57"/>
      <c r="C47" s="118"/>
      <c r="D47" s="118"/>
      <c r="E47" s="80"/>
      <c r="F47" s="80"/>
      <c r="G47" s="81"/>
      <c r="H47" s="81"/>
      <c r="I47" s="81"/>
      <c r="J47" s="81"/>
      <c r="K47" s="81"/>
      <c r="L47" s="81"/>
      <c r="M47" s="81"/>
      <c r="N47" s="119"/>
      <c r="O47" s="119"/>
      <c r="P47" s="81"/>
      <c r="Q47" s="58"/>
      <c r="R47" s="58"/>
      <c r="S47" s="58"/>
      <c r="T47" s="58"/>
      <c r="U47" s="57"/>
      <c r="V47" s="57"/>
      <c r="W47" s="57"/>
      <c r="X47" s="57"/>
      <c r="Y47" s="57"/>
      <c r="Z47" s="57"/>
      <c r="AA47" s="57"/>
    </row>
    <row r="48" spans="1:27" x14ac:dyDescent="0.3">
      <c r="B48" s="57"/>
      <c r="C48" s="118"/>
      <c r="D48" s="118"/>
      <c r="E48" s="80"/>
      <c r="F48" s="80"/>
      <c r="G48" s="58"/>
      <c r="H48" s="58"/>
      <c r="I48" s="58"/>
      <c r="J48" s="58"/>
      <c r="K48" s="58"/>
      <c r="L48" s="58"/>
      <c r="M48" s="58"/>
      <c r="N48" s="119"/>
      <c r="O48" s="119"/>
      <c r="P48" s="81"/>
      <c r="Q48" s="58"/>
      <c r="R48" s="58"/>
      <c r="S48" s="58"/>
      <c r="T48" s="58"/>
      <c r="U48" s="57"/>
      <c r="V48" s="57"/>
      <c r="W48" s="57"/>
      <c r="X48" s="57"/>
      <c r="Y48" s="57"/>
      <c r="Z48" s="57"/>
      <c r="AA48" s="57"/>
    </row>
    <row r="49" spans="2:27" x14ac:dyDescent="0.3">
      <c r="B49" s="57"/>
      <c r="C49" s="118"/>
      <c r="D49" s="118"/>
      <c r="E49" s="80"/>
      <c r="F49" s="80"/>
      <c r="G49" s="58"/>
      <c r="H49" s="58"/>
      <c r="I49" s="58"/>
      <c r="J49" s="58"/>
      <c r="K49" s="58"/>
      <c r="L49" s="58"/>
      <c r="M49" s="58"/>
      <c r="N49" s="119"/>
      <c r="O49" s="119"/>
      <c r="P49" s="81"/>
      <c r="Q49" s="58"/>
      <c r="R49" s="58"/>
      <c r="S49" s="58"/>
      <c r="T49" s="58"/>
      <c r="U49" s="57"/>
      <c r="V49" s="57"/>
      <c r="W49" s="57"/>
      <c r="X49" s="57"/>
      <c r="Y49" s="57"/>
      <c r="Z49" s="57"/>
      <c r="AA49" s="57"/>
    </row>
    <row r="50" spans="2:27" x14ac:dyDescent="0.3">
      <c r="B50" s="57"/>
      <c r="C50" s="118"/>
      <c r="D50" s="118"/>
      <c r="E50" s="80"/>
      <c r="F50" s="80"/>
      <c r="G50" s="58"/>
      <c r="H50" s="58"/>
      <c r="I50" s="58"/>
      <c r="J50" s="58"/>
      <c r="K50" s="58"/>
      <c r="L50" s="58"/>
      <c r="M50" s="58"/>
      <c r="N50" s="119"/>
      <c r="O50" s="119"/>
      <c r="P50" s="81"/>
      <c r="Q50" s="58"/>
      <c r="R50" s="58"/>
      <c r="S50" s="58"/>
      <c r="T50" s="58"/>
      <c r="U50" s="57"/>
      <c r="V50" s="57"/>
      <c r="W50" s="57"/>
      <c r="X50" s="57"/>
      <c r="Y50" s="57"/>
      <c r="Z50" s="57"/>
      <c r="AA50" s="57"/>
    </row>
    <row r="51" spans="2:27" x14ac:dyDescent="0.3">
      <c r="B51" s="57"/>
      <c r="C51" s="118"/>
      <c r="D51" s="118"/>
      <c r="E51" s="80"/>
      <c r="F51" s="80"/>
      <c r="G51" s="58"/>
      <c r="H51" s="58"/>
      <c r="I51" s="58"/>
      <c r="J51" s="58"/>
      <c r="K51" s="58"/>
      <c r="L51" s="58"/>
      <c r="M51" s="58"/>
      <c r="N51" s="119"/>
      <c r="O51" s="119"/>
      <c r="P51" s="81"/>
      <c r="Q51" s="58"/>
      <c r="R51" s="58"/>
      <c r="S51" s="58"/>
      <c r="T51" s="58"/>
      <c r="U51" s="57"/>
      <c r="V51" s="57"/>
      <c r="W51" s="57"/>
      <c r="X51" s="57"/>
      <c r="Y51" s="57"/>
      <c r="Z51" s="57"/>
      <c r="AA51" s="57"/>
    </row>
    <row r="52" spans="2:27" x14ac:dyDescent="0.3">
      <c r="B52" s="57"/>
      <c r="C52" s="118"/>
      <c r="D52" s="118"/>
      <c r="E52" s="80"/>
      <c r="F52" s="80"/>
      <c r="G52" s="58"/>
      <c r="H52" s="58"/>
      <c r="I52" s="58"/>
      <c r="J52" s="58"/>
      <c r="K52" s="58"/>
      <c r="L52" s="58"/>
      <c r="M52" s="58"/>
      <c r="N52" s="119"/>
      <c r="O52" s="119"/>
      <c r="P52" s="81"/>
      <c r="Q52" s="58"/>
      <c r="R52" s="58"/>
      <c r="S52" s="58"/>
      <c r="T52" s="58"/>
      <c r="U52" s="57"/>
      <c r="V52" s="57"/>
      <c r="W52" s="57"/>
      <c r="X52" s="57"/>
      <c r="Y52" s="57"/>
      <c r="Z52" s="57"/>
      <c r="AA52" s="57"/>
    </row>
    <row r="53" spans="2:27" x14ac:dyDescent="0.3">
      <c r="B53" s="57"/>
      <c r="C53" s="118"/>
      <c r="D53" s="118"/>
      <c r="E53" s="80"/>
      <c r="F53" s="80"/>
      <c r="G53" s="58"/>
      <c r="H53" s="58"/>
      <c r="I53" s="58"/>
      <c r="J53" s="58"/>
      <c r="K53" s="58"/>
      <c r="L53" s="58"/>
      <c r="M53" s="58"/>
      <c r="N53" s="119"/>
      <c r="O53" s="119"/>
      <c r="P53" s="81"/>
      <c r="Q53" s="58"/>
      <c r="R53" s="58"/>
      <c r="S53" s="58"/>
      <c r="T53" s="58"/>
      <c r="U53" s="57"/>
      <c r="V53" s="57"/>
      <c r="W53" s="57"/>
      <c r="X53" s="57"/>
      <c r="Y53" s="57"/>
      <c r="Z53" s="57"/>
      <c r="AA53" s="57"/>
    </row>
    <row r="54" spans="2:27" x14ac:dyDescent="0.3">
      <c r="B54" s="57"/>
      <c r="C54" s="118"/>
      <c r="D54" s="118"/>
      <c r="E54" s="80"/>
      <c r="F54" s="80"/>
      <c r="G54" s="58"/>
      <c r="H54" s="58"/>
      <c r="I54" s="58"/>
      <c r="J54" s="58"/>
      <c r="K54" s="58"/>
      <c r="L54" s="58"/>
      <c r="M54" s="58"/>
      <c r="N54" s="119"/>
      <c r="O54" s="119"/>
      <c r="P54" s="81"/>
      <c r="Q54" s="58"/>
      <c r="R54" s="58"/>
      <c r="S54" s="58"/>
      <c r="T54" s="58"/>
      <c r="U54" s="57"/>
      <c r="V54" s="57"/>
      <c r="W54" s="57"/>
      <c r="X54" s="57"/>
      <c r="Y54" s="57"/>
      <c r="Z54" s="57"/>
      <c r="AA54" s="57"/>
    </row>
    <row r="55" spans="2:27" x14ac:dyDescent="0.3">
      <c r="B55" s="57"/>
      <c r="C55" s="118"/>
      <c r="D55" s="118"/>
      <c r="E55" s="80"/>
      <c r="F55" s="80"/>
      <c r="G55" s="58"/>
      <c r="H55" s="58"/>
      <c r="I55" s="58"/>
      <c r="J55" s="58"/>
      <c r="K55" s="58"/>
      <c r="L55" s="58"/>
      <c r="M55" s="58"/>
      <c r="N55" s="119"/>
      <c r="O55" s="119"/>
      <c r="P55" s="81"/>
      <c r="Q55" s="58"/>
      <c r="R55" s="58"/>
      <c r="S55" s="58"/>
      <c r="T55" s="58"/>
      <c r="U55" s="57"/>
      <c r="V55" s="57"/>
      <c r="W55" s="57"/>
      <c r="X55" s="57"/>
      <c r="Y55" s="57"/>
      <c r="Z55" s="57"/>
      <c r="AA55" s="57"/>
    </row>
    <row r="56" spans="2:27" x14ac:dyDescent="0.3">
      <c r="B56" s="57"/>
      <c r="C56" s="118"/>
      <c r="D56" s="118"/>
      <c r="E56" s="80"/>
      <c r="F56" s="80"/>
      <c r="G56" s="58"/>
      <c r="H56" s="58"/>
      <c r="I56" s="58"/>
      <c r="J56" s="58"/>
      <c r="K56" s="58"/>
      <c r="L56" s="58"/>
      <c r="M56" s="58"/>
      <c r="N56" s="84"/>
      <c r="O56" s="84"/>
      <c r="P56" s="81"/>
      <c r="Q56" s="58"/>
      <c r="R56" s="58"/>
      <c r="S56" s="58"/>
      <c r="T56" s="58"/>
      <c r="U56" s="57"/>
      <c r="V56" s="57"/>
      <c r="W56" s="57"/>
      <c r="X56" s="57"/>
      <c r="Y56" s="57"/>
      <c r="Z56" s="57"/>
      <c r="AA56" s="57"/>
    </row>
    <row r="57" spans="2:27" ht="7.05" customHeight="1" x14ac:dyDescent="0.3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</row>
    <row r="58" spans="2:27" x14ac:dyDescent="0.3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pans="2:27" x14ac:dyDescent="0.3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pans="2:27" x14ac:dyDescent="0.3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</row>
    <row r="61" spans="2:27" x14ac:dyDescent="0.3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</row>
    <row r="62" spans="2:27" x14ac:dyDescent="0.3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</row>
    <row r="63" spans="2:27" x14ac:dyDescent="0.3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</row>
    <row r="64" spans="2:27" x14ac:dyDescent="0.3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</sheetData>
  <mergeCells count="42">
    <mergeCell ref="C55:D55"/>
    <mergeCell ref="N55:O55"/>
    <mergeCell ref="C56:D56"/>
    <mergeCell ref="C52:D52"/>
    <mergeCell ref="N52:O52"/>
    <mergeCell ref="C53:D53"/>
    <mergeCell ref="N53:O53"/>
    <mergeCell ref="C54:D54"/>
    <mergeCell ref="N54:O54"/>
    <mergeCell ref="C49:D49"/>
    <mergeCell ref="N49:O49"/>
    <mergeCell ref="C50:D50"/>
    <mergeCell ref="N50:O50"/>
    <mergeCell ref="C51:D51"/>
    <mergeCell ref="N51:O51"/>
    <mergeCell ref="C46:D46"/>
    <mergeCell ref="N46:O46"/>
    <mergeCell ref="C47:D47"/>
    <mergeCell ref="N47:O47"/>
    <mergeCell ref="C48:D48"/>
    <mergeCell ref="N48:O48"/>
    <mergeCell ref="C45:D45"/>
    <mergeCell ref="N45:O45"/>
    <mergeCell ref="C24:I24"/>
    <mergeCell ref="K24:Q24"/>
    <mergeCell ref="S24:Y24"/>
    <mergeCell ref="C33:I33"/>
    <mergeCell ref="K33:Q33"/>
    <mergeCell ref="S33:Y33"/>
    <mergeCell ref="C43:D43"/>
    <mergeCell ref="G43:H43"/>
    <mergeCell ref="N43:O43"/>
    <mergeCell ref="C44:D44"/>
    <mergeCell ref="N44:O44"/>
    <mergeCell ref="C15:I15"/>
    <mergeCell ref="K15:Q15"/>
    <mergeCell ref="S15:Y15"/>
    <mergeCell ref="L1:Q1"/>
    <mergeCell ref="L2:Q2"/>
    <mergeCell ref="C6:I6"/>
    <mergeCell ref="K6:Q6"/>
    <mergeCell ref="S6:Y6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Name not admissible" error="Please check the list" xr:uid="{00000000-0002-0000-0300-000000000000}">
          <x14:formula1>
            <xm:f>'3. Festivos'!$AH$2:$AH$9</xm:f>
          </x14:formula1>
          <xm:sqref>L2</xm:sqref>
        </x14:dataValidation>
        <x14:dataValidation type="list" allowBlank="1" showInputMessage="1" showErrorMessage="1" xr:uid="{00000000-0002-0000-0300-000001000000}">
          <x14:formula1>
            <xm:f>'3. Festivos'!$AH$2:$AH$9</xm:f>
          </x14:formula1>
          <xm:sqref>AB2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1. Instrucciones</vt:lpstr>
      <vt:lpstr>2. 2022 Calendario</vt:lpstr>
      <vt:lpstr>3. Festivos</vt:lpstr>
      <vt:lpstr>4. 2022 Calendario imagen</vt:lpstr>
      <vt:lpstr>'1. Instrucciones'!Área_de_impresión</vt:lpstr>
      <vt:lpstr>'2. 2022 Calendario'!Área_de_impresión</vt:lpstr>
      <vt:lpstr>'4. 2022 Calendario imagen'!Área_de_impresión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Martínez Parra, Eduardo</cp:lastModifiedBy>
  <cp:lastPrinted>2021-11-29T11:06:13Z</cp:lastPrinted>
  <dcterms:created xsi:type="dcterms:W3CDTF">2019-03-01T13:25:20Z</dcterms:created>
  <dcterms:modified xsi:type="dcterms:W3CDTF">2021-12-14T16:25:16Z</dcterms:modified>
</cp:coreProperties>
</file>