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rsonal\Eduard\Blog\Posts\000 Calendario laboral\Calendario laboral 2021\2021 Madrid\"/>
    </mc:Choice>
  </mc:AlternateContent>
  <xr:revisionPtr revIDLastSave="0" documentId="13_ncr:1_{75EBB601-8F66-4970-B497-9B319960CD3F}" xr6:coauthVersionLast="44" xr6:coauthVersionMax="44" xr10:uidLastSave="{00000000-0000-0000-0000-000000000000}"/>
  <bookViews>
    <workbookView xWindow="-108" yWindow="-108" windowWidth="23256" windowHeight="12576" tabRatio="601" xr2:uid="{00000000-000D-0000-FFFF-FFFF00000000}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2" l="1"/>
  <c r="V2" i="2"/>
  <c r="R2" i="2"/>
  <c r="O2" i="2"/>
  <c r="L2" i="2"/>
  <c r="G2" i="2"/>
  <c r="F2" i="2"/>
  <c r="N56" i="1" l="1"/>
  <c r="N55" i="1"/>
  <c r="N54" i="1"/>
  <c r="N53" i="1"/>
  <c r="P47" i="1"/>
  <c r="P48" i="1"/>
  <c r="P49" i="1"/>
  <c r="P50" i="1"/>
  <c r="P51" i="1"/>
  <c r="P52" i="1"/>
  <c r="P53" i="1"/>
  <c r="P55" i="1"/>
  <c r="P56" i="1"/>
  <c r="N47" i="1"/>
  <c r="N48" i="1"/>
  <c r="N49" i="1"/>
  <c r="N50" i="1"/>
  <c r="N51" i="1"/>
  <c r="N52" i="1"/>
  <c r="C2" i="2"/>
  <c r="B2" i="2" s="1"/>
  <c r="AF2" i="2"/>
  <c r="B16" i="2" l="1"/>
  <c r="B12" i="2"/>
  <c r="B8" i="2"/>
  <c r="B4" i="2"/>
  <c r="B14" i="2"/>
  <c r="B10" i="2"/>
  <c r="B6" i="2"/>
  <c r="B17" i="2"/>
  <c r="B13" i="2"/>
  <c r="B9" i="2"/>
  <c r="B5" i="2"/>
  <c r="B15" i="2"/>
  <c r="B11" i="2"/>
  <c r="B7" i="2"/>
  <c r="P44" i="1" l="1"/>
  <c r="P45" i="1"/>
  <c r="P46" i="1"/>
  <c r="P43" i="1"/>
  <c r="N44" i="1"/>
  <c r="N45" i="1"/>
  <c r="N46" i="1"/>
  <c r="N43" i="1"/>
  <c r="I2" i="2"/>
  <c r="J2" i="2"/>
  <c r="M2" i="2"/>
  <c r="P2" i="2"/>
  <c r="S2" i="2"/>
  <c r="W2" i="2"/>
  <c r="Y2" i="2"/>
  <c r="Z2" i="2"/>
  <c r="AB2" i="2"/>
  <c r="AC2" i="2"/>
  <c r="C17" i="2" l="1"/>
  <c r="C15" i="2"/>
  <c r="C16" i="2"/>
  <c r="C5" i="2"/>
  <c r="C4" i="2"/>
  <c r="C6" i="2"/>
  <c r="C9" i="2"/>
  <c r="C10" i="2"/>
  <c r="C8" i="2"/>
  <c r="C14" i="2"/>
  <c r="C13" i="2"/>
  <c r="C7" i="2"/>
  <c r="C12" i="2"/>
  <c r="C11" i="2"/>
  <c r="C56" i="1"/>
  <c r="E56" i="1" l="1"/>
  <c r="E55" i="1"/>
  <c r="E51" i="1"/>
  <c r="E47" i="1"/>
  <c r="E43" i="1"/>
  <c r="E50" i="1"/>
  <c r="E53" i="1"/>
  <c r="E45" i="1"/>
  <c r="E52" i="1"/>
  <c r="E48" i="1"/>
  <c r="E44" i="1"/>
  <c r="E54" i="1"/>
  <c r="E46" i="1"/>
  <c r="E49" i="1"/>
  <c r="C55" i="1" l="1"/>
  <c r="C51" i="1"/>
  <c r="C47" i="1"/>
  <c r="C43" i="1"/>
  <c r="C54" i="1"/>
  <c r="C50" i="1"/>
  <c r="C46" i="1"/>
  <c r="C53" i="1"/>
  <c r="C49" i="1"/>
  <c r="C45" i="1"/>
  <c r="C52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<sst xmlns="http://schemas.openxmlformats.org/spreadsheetml/2006/main" count="284" uniqueCount="86">
  <si>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</si>
  <si>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</si>
  <si>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</si>
  <si>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</si>
  <si>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</si>
  <si>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</si>
  <si>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</si>
  <si>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</si>
  <si>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</si>
  <si>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</si>
  <si>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</si>
  <si>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Día del Trabajador</t>
  </si>
  <si>
    <t>Fiesta Nacional de España</t>
  </si>
  <si>
    <t>Inmaculada Concepción</t>
  </si>
  <si>
    <t>Navidad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</si>
  <si>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</si>
  <si>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</si>
  <si>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</si>
  <si>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</si>
  <si>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</si>
  <si>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</si>
  <si>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</si>
  <si>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</si>
  <si>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</si>
  <si>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</si>
  <si>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</si>
  <si>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</si>
  <si>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</si>
  <si>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</si>
  <si>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</si>
  <si>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</si>
  <si>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</si>
  <si>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</si>
  <si>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</si>
  <si>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</si>
  <si>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</si>
  <si>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</si>
  <si>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</si>
  <si>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</si>
  <si>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</si>
  <si>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MADRID</t>
  </si>
  <si>
    <t>MD</t>
  </si>
  <si>
    <t>Fiesta de la Comunidad de Madrid</t>
  </si>
  <si>
    <t>San Isidro</t>
  </si>
  <si>
    <t>Todos los Santos</t>
  </si>
  <si>
    <t>La Almudena</t>
  </si>
  <si>
    <t>Día de la Constitución</t>
  </si>
  <si>
    <t>MÓSTOLES</t>
  </si>
  <si>
    <t>FUENLABRADA</t>
  </si>
  <si>
    <t>FL</t>
  </si>
  <si>
    <t>MS</t>
  </si>
  <si>
    <t>ALCALÁ DE HENARES</t>
  </si>
  <si>
    <t>AH</t>
  </si>
  <si>
    <t>LEGANÉS</t>
  </si>
  <si>
    <t>LS</t>
  </si>
  <si>
    <t>GETAFE</t>
  </si>
  <si>
    <t>GF</t>
  </si>
  <si>
    <t>ALCORCÓN</t>
  </si>
  <si>
    <t>AN</t>
  </si>
  <si>
    <t>TORREJÓN DE ARDOZ</t>
  </si>
  <si>
    <t>TZ</t>
  </si>
  <si>
    <t>PARLA</t>
  </si>
  <si>
    <t>PL</t>
  </si>
  <si>
    <t>Nuestra Sra. De los Santos</t>
  </si>
  <si>
    <t>Bto. Miguel de Cervantes</t>
  </si>
  <si>
    <t>San Nicasio</t>
  </si>
  <si>
    <t>Fiesta Local</t>
  </si>
  <si>
    <t>Fiestas Patronales</t>
  </si>
  <si>
    <t>Virgen de los Remedios</t>
  </si>
  <si>
    <t>2021 Calendario Comunidad de Madrid</t>
  </si>
  <si>
    <t>Selecciona tu ciudaden la celda Q2 de la pestaña "2. 2021 Calendario"</t>
  </si>
  <si>
    <t>Mira los resultados en la pestaña "2. 2021 Calendario"</t>
  </si>
  <si>
    <t>En la pestaña "4. 2021 Calendario imagen" tienes el calendario resultante en formato imagen</t>
  </si>
  <si>
    <t>2021 CALENDARIO</t>
  </si>
  <si>
    <t>Día de Reyes</t>
  </si>
  <si>
    <t>San José</t>
  </si>
  <si>
    <t>Cristo de la Misericordia</t>
  </si>
  <si>
    <t>Fiesta de los Santos Niños</t>
  </si>
  <si>
    <t>Lunes de Pascua</t>
  </si>
  <si>
    <t>Fiesta del Agua</t>
  </si>
  <si>
    <t>Comunión de Álvaro</t>
  </si>
  <si>
    <t>Aniversario de boda</t>
  </si>
  <si>
    <t>Cumple de mamá</t>
  </si>
  <si>
    <t>Boda de Ana y Luís</t>
  </si>
  <si>
    <t>24 y 31 de diciembre son festivos locales a efectos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</si>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</sst>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7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0" fontId="6" fillId="0" borderId="0" xfId="0" applyFont="1" applyFill="1" applyBorder="1" applyAlignment="1">
      <alignment horizontal="center"/>
    </xf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23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6" borderId="33" xfId="0" applyNumberFormat="1" applyFont="1" applyFill="1" applyBorder="1" applyAlignment="1">
      <alignment horizontal="center" vertical="center"/>
    </xf>
    <xf numFmtId="165" fontId="14" fillId="0" borderId="34" xfId="0" applyNumberFormat="1" applyFont="1" applyFill="1" applyBorder="1" applyAlignment="1">
      <alignment horizontal="center" vertical="center"/>
    </xf>
    <xf numFmtId="165" fontId="15" fillId="6" borderId="35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5" fillId="9" borderId="11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" fontId="8" fillId="0" borderId="0" xfId="0" applyNumberFormat="1" applyFont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9</xdr:row>
          <xdr:rowOff>126999</xdr:rowOff>
        </xdr:from>
        <xdr:to>
          <xdr:col>7</xdr:col>
          <xdr:colOff>354162</xdr:colOff>
          <xdr:row>21</xdr:row>
          <xdr:rowOff>148167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A$1:$Z$13" spid="_x0000_s1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0" y="2158999"/>
              <a:ext cx="5338912" cy="218016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1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618914</xdr:colOff>
          <xdr:row>9</xdr:row>
          <xdr:rowOff>144357</xdr:rowOff>
        </xdr:from>
        <xdr:to>
          <xdr:col>14</xdr:col>
          <xdr:colOff>359243</xdr:colOff>
          <xdr:row>50</xdr:row>
          <xdr:rowOff>25401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75164" y="21763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171874</xdr:colOff>
      <xdr:row>9</xdr:row>
      <xdr:rowOff>132080</xdr:rowOff>
    </xdr:from>
    <xdr:to>
      <xdr:col>5</xdr:col>
      <xdr:colOff>408094</xdr:colOff>
      <xdr:row>11</xdr:row>
      <xdr:rowOff>28364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40624" y="216408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247590</xdr:colOff>
      <xdr:row>10</xdr:row>
      <xdr:rowOff>88294</xdr:rowOff>
    </xdr:from>
    <xdr:to>
      <xdr:col>12</xdr:col>
      <xdr:colOff>483810</xdr:colOff>
      <xdr:row>11</xdr:row>
      <xdr:rowOff>159354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72590" y="2300211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80123</xdr:colOff>
      <xdr:row>0</xdr:row>
      <xdr:rowOff>45720</xdr:rowOff>
    </xdr:from>
    <xdr:to>
      <xdr:col>25</xdr:col>
      <xdr:colOff>360044</xdr:colOff>
      <xdr:row>2</xdr:row>
      <xdr:rowOff>88364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563" y="45720"/>
          <a:ext cx="1651521" cy="4693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38100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241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91440</xdr:colOff>
          <xdr:row>57</xdr:row>
          <xdr:rowOff>38100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1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050280" cy="104241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69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37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61"/>
      <c r="B4" s="48" t="s">
        <v>1</v>
      </c>
      <c r="C4" s="46" t="s">
        <v>70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38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71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39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72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B1" zoomScaleNormal="100" workbookViewId="0">
      <selection activeCell="N55" sqref="N55:O55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2" t="s">
        <v>73</v>
      </c>
      <c r="M1" s="103"/>
      <c r="N1" s="103"/>
      <c r="O1" s="103"/>
      <c r="P1" s="103"/>
      <c r="Q1" s="104"/>
      <c r="R1" s="45"/>
      <c r="S1" s="45"/>
      <c r="T1" s="45"/>
      <c r="U1" s="45"/>
      <c r="V1" s="45"/>
      <c r="W1" s="45"/>
      <c r="X1" s="45"/>
      <c r="Y1" s="45"/>
      <c r="Z1" s="45"/>
    </row>
    <row r="2" spans="2:28" x14ac:dyDescent="0.3">
      <c r="L2" s="101" t="s">
        <v>40</v>
      </c>
      <c r="M2" s="101"/>
      <c r="N2" s="101"/>
      <c r="O2" s="101"/>
      <c r="P2" s="101"/>
      <c r="Q2" s="101"/>
      <c r="R2" s="78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thickBot="1" x14ac:dyDescent="0.4">
      <c r="B6" s="12"/>
      <c r="C6" s="105" t="s">
        <v>19</v>
      </c>
      <c r="D6" s="106"/>
      <c r="E6" s="106"/>
      <c r="F6" s="106"/>
      <c r="G6" s="106"/>
      <c r="H6" s="106"/>
      <c r="I6" s="107"/>
      <c r="J6" s="4"/>
      <c r="K6" s="105" t="s">
        <v>20</v>
      </c>
      <c r="L6" s="106"/>
      <c r="M6" s="106"/>
      <c r="N6" s="106"/>
      <c r="O6" s="106"/>
      <c r="P6" s="106"/>
      <c r="Q6" s="107"/>
      <c r="R6" s="4"/>
      <c r="S6" s="105" t="s">
        <v>21</v>
      </c>
      <c r="T6" s="106"/>
      <c r="U6" s="106"/>
      <c r="V6" s="106"/>
      <c r="W6" s="106"/>
      <c r="X6" s="106"/>
      <c r="Y6" s="107"/>
      <c r="Z6" s="9"/>
    </row>
    <row r="7" spans="2:28" x14ac:dyDescent="0.3">
      <c r="B7" s="12"/>
      <c r="C7" s="34" t="s">
        <v>31</v>
      </c>
      <c r="D7" s="35" t="s">
        <v>32</v>
      </c>
      <c r="E7" s="35" t="s">
        <v>33</v>
      </c>
      <c r="F7" s="35" t="s">
        <v>34</v>
      </c>
      <c r="G7" s="35" t="s">
        <v>35</v>
      </c>
      <c r="H7" s="35" t="s">
        <v>0</v>
      </c>
      <c r="I7" s="36" t="s">
        <v>36</v>
      </c>
      <c r="J7" s="5"/>
      <c r="K7" s="34" t="s">
        <v>31</v>
      </c>
      <c r="L7" s="35" t="s">
        <v>32</v>
      </c>
      <c r="M7" s="35" t="s">
        <v>33</v>
      </c>
      <c r="N7" s="35" t="s">
        <v>34</v>
      </c>
      <c r="O7" s="35" t="s">
        <v>35</v>
      </c>
      <c r="P7" s="35" t="s">
        <v>0</v>
      </c>
      <c r="Q7" s="36" t="s">
        <v>36</v>
      </c>
      <c r="R7" s="4"/>
      <c r="S7" s="34" t="s">
        <v>31</v>
      </c>
      <c r="T7" s="35" t="s">
        <v>32</v>
      </c>
      <c r="U7" s="35" t="s">
        <v>33</v>
      </c>
      <c r="V7" s="35" t="s">
        <v>34</v>
      </c>
      <c r="W7" s="35" t="s">
        <v>35</v>
      </c>
      <c r="X7" s="35" t="s">
        <v>0</v>
      </c>
      <c r="Y7" s="36" t="s">
        <v>36</v>
      </c>
      <c r="Z7" s="9"/>
    </row>
    <row r="8" spans="2:28" x14ac:dyDescent="0.3">
      <c r="B8" s="12"/>
      <c r="C8" s="38"/>
      <c r="D8" s="39"/>
      <c r="E8" s="39"/>
      <c r="F8" s="39"/>
      <c r="G8" s="39">
        <v>44197</v>
      </c>
      <c r="H8" s="93">
        <v>44198</v>
      </c>
      <c r="I8" s="91">
        <v>44199</v>
      </c>
      <c r="J8" s="5"/>
      <c r="K8" s="38"/>
      <c r="L8" s="39"/>
      <c r="M8" s="39"/>
      <c r="N8" s="39"/>
      <c r="O8" s="39"/>
      <c r="P8" s="93"/>
      <c r="Q8" s="91"/>
      <c r="R8" s="37"/>
      <c r="S8" s="38">
        <v>44256</v>
      </c>
      <c r="T8" s="39">
        <v>44257</v>
      </c>
      <c r="U8" s="39">
        <v>44258</v>
      </c>
      <c r="V8" s="39">
        <v>44259</v>
      </c>
      <c r="W8" s="39">
        <v>44260</v>
      </c>
      <c r="X8" s="93">
        <v>44261</v>
      </c>
      <c r="Y8" s="91">
        <v>44262</v>
      </c>
      <c r="Z8" s="9"/>
    </row>
    <row r="9" spans="2:28" x14ac:dyDescent="0.3">
      <c r="B9" s="12"/>
      <c r="C9" s="38">
        <v>44200</v>
      </c>
      <c r="D9" s="39">
        <v>44201</v>
      </c>
      <c r="E9" s="39">
        <v>44202</v>
      </c>
      <c r="F9" s="39">
        <v>44203</v>
      </c>
      <c r="G9" s="90">
        <v>44204</v>
      </c>
      <c r="H9" s="93">
        <v>44205</v>
      </c>
      <c r="I9" s="91">
        <v>44206</v>
      </c>
      <c r="J9" s="5"/>
      <c r="K9" s="38">
        <v>44228</v>
      </c>
      <c r="L9" s="39">
        <v>44229</v>
      </c>
      <c r="M9" s="39">
        <v>44230</v>
      </c>
      <c r="N9" s="39">
        <v>44231</v>
      </c>
      <c r="O9" s="90">
        <v>44232</v>
      </c>
      <c r="P9" s="93">
        <v>44233</v>
      </c>
      <c r="Q9" s="91">
        <v>44234</v>
      </c>
      <c r="R9" s="37"/>
      <c r="S9" s="38">
        <v>44263</v>
      </c>
      <c r="T9" s="39">
        <v>44264</v>
      </c>
      <c r="U9" s="39">
        <v>44265</v>
      </c>
      <c r="V9" s="39">
        <v>44266</v>
      </c>
      <c r="W9" s="90">
        <v>44267</v>
      </c>
      <c r="X9" s="93">
        <v>44268</v>
      </c>
      <c r="Y9" s="91">
        <v>44269</v>
      </c>
      <c r="Z9" s="9"/>
    </row>
    <row r="10" spans="2:28" x14ac:dyDescent="0.3">
      <c r="B10" s="12"/>
      <c r="C10" s="38">
        <v>44207</v>
      </c>
      <c r="D10" s="39">
        <v>44208</v>
      </c>
      <c r="E10" s="39">
        <v>44209</v>
      </c>
      <c r="F10" s="39">
        <v>44210</v>
      </c>
      <c r="G10" s="90">
        <v>44211</v>
      </c>
      <c r="H10" s="93">
        <v>44212</v>
      </c>
      <c r="I10" s="91">
        <v>44213</v>
      </c>
      <c r="J10" s="5"/>
      <c r="K10" s="38">
        <v>44235</v>
      </c>
      <c r="L10" s="39">
        <v>44236</v>
      </c>
      <c r="M10" s="39">
        <v>44237</v>
      </c>
      <c r="N10" s="39">
        <v>44238</v>
      </c>
      <c r="O10" s="90">
        <v>44239</v>
      </c>
      <c r="P10" s="93">
        <v>44240</v>
      </c>
      <c r="Q10" s="91">
        <v>44241</v>
      </c>
      <c r="R10" s="37"/>
      <c r="S10" s="38">
        <v>44270</v>
      </c>
      <c r="T10" s="39">
        <v>44271</v>
      </c>
      <c r="U10" s="39">
        <v>44272</v>
      </c>
      <c r="V10" s="39">
        <v>44273</v>
      </c>
      <c r="W10" s="90">
        <v>44274</v>
      </c>
      <c r="X10" s="93">
        <v>44275</v>
      </c>
      <c r="Y10" s="91">
        <v>44276</v>
      </c>
      <c r="Z10" s="9"/>
    </row>
    <row r="11" spans="2:28" x14ac:dyDescent="0.3">
      <c r="B11" s="12"/>
      <c r="C11" s="38">
        <v>44214</v>
      </c>
      <c r="D11" s="39">
        <v>44215</v>
      </c>
      <c r="E11" s="39">
        <v>44216</v>
      </c>
      <c r="F11" s="39">
        <v>44217</v>
      </c>
      <c r="G11" s="90">
        <v>44218</v>
      </c>
      <c r="H11" s="93">
        <v>44219</v>
      </c>
      <c r="I11" s="91">
        <v>44220</v>
      </c>
      <c r="J11" s="5"/>
      <c r="K11" s="38">
        <v>44242</v>
      </c>
      <c r="L11" s="39">
        <v>44243</v>
      </c>
      <c r="M11" s="39">
        <v>44244</v>
      </c>
      <c r="N11" s="39">
        <v>44245</v>
      </c>
      <c r="O11" s="90">
        <v>44246</v>
      </c>
      <c r="P11" s="93">
        <v>44247</v>
      </c>
      <c r="Q11" s="91">
        <v>44248</v>
      </c>
      <c r="R11" s="37"/>
      <c r="S11" s="38">
        <v>44277</v>
      </c>
      <c r="T11" s="39">
        <v>44278</v>
      </c>
      <c r="U11" s="39">
        <v>44279</v>
      </c>
      <c r="V11" s="39">
        <v>44280</v>
      </c>
      <c r="W11" s="90">
        <v>44281</v>
      </c>
      <c r="X11" s="93">
        <v>44282</v>
      </c>
      <c r="Y11" s="91">
        <v>44283</v>
      </c>
      <c r="Z11" s="9"/>
    </row>
    <row r="12" spans="2:28" x14ac:dyDescent="0.3">
      <c r="B12" s="12"/>
      <c r="C12" s="38">
        <v>44221</v>
      </c>
      <c r="D12" s="39">
        <v>44222</v>
      </c>
      <c r="E12" s="39">
        <v>44223</v>
      </c>
      <c r="F12" s="39">
        <v>44224</v>
      </c>
      <c r="G12" s="39">
        <v>44225</v>
      </c>
      <c r="H12" s="93">
        <v>44226</v>
      </c>
      <c r="I12" s="91">
        <v>44227</v>
      </c>
      <c r="J12" s="5"/>
      <c r="K12" s="38">
        <v>44249</v>
      </c>
      <c r="L12" s="39">
        <v>44250</v>
      </c>
      <c r="M12" s="39">
        <v>44251</v>
      </c>
      <c r="N12" s="39">
        <v>44252</v>
      </c>
      <c r="O12" s="39">
        <v>44253</v>
      </c>
      <c r="P12" s="93">
        <v>44254</v>
      </c>
      <c r="Q12" s="91">
        <v>44255</v>
      </c>
      <c r="R12" s="37"/>
      <c r="S12" s="38">
        <v>44284</v>
      </c>
      <c r="T12" s="39">
        <v>44285</v>
      </c>
      <c r="U12" s="39">
        <v>44286</v>
      </c>
      <c r="V12" s="39"/>
      <c r="W12" s="39"/>
      <c r="X12" s="93"/>
      <c r="Y12" s="91"/>
      <c r="Z12" s="9"/>
    </row>
    <row r="13" spans="2:28" x14ac:dyDescent="0.3">
      <c r="B13" s="12"/>
      <c r="C13" s="40"/>
      <c r="D13" s="41"/>
      <c r="E13" s="41"/>
      <c r="F13" s="41"/>
      <c r="G13" s="41"/>
      <c r="H13" s="92"/>
      <c r="I13" s="42"/>
      <c r="J13" s="5"/>
      <c r="K13" s="40"/>
      <c r="L13" s="41"/>
      <c r="M13" s="41"/>
      <c r="N13" s="41"/>
      <c r="O13" s="41"/>
      <c r="P13" s="92"/>
      <c r="Q13" s="42"/>
      <c r="R13" s="37"/>
      <c r="S13" s="40"/>
      <c r="T13" s="41"/>
      <c r="U13" s="41"/>
      <c r="V13" s="41"/>
      <c r="W13" s="41"/>
      <c r="X13" s="92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5" t="s">
        <v>24</v>
      </c>
      <c r="D15" s="106"/>
      <c r="E15" s="106"/>
      <c r="F15" s="106"/>
      <c r="G15" s="106"/>
      <c r="H15" s="106"/>
      <c r="I15" s="107"/>
      <c r="J15" s="32"/>
      <c r="K15" s="105" t="s">
        <v>23</v>
      </c>
      <c r="L15" s="106"/>
      <c r="M15" s="106"/>
      <c r="N15" s="106"/>
      <c r="O15" s="106"/>
      <c r="P15" s="106"/>
      <c r="Q15" s="107"/>
      <c r="R15" s="32"/>
      <c r="S15" s="105" t="s">
        <v>22</v>
      </c>
      <c r="T15" s="106"/>
      <c r="U15" s="106"/>
      <c r="V15" s="106"/>
      <c r="W15" s="106"/>
      <c r="X15" s="106"/>
      <c r="Y15" s="107"/>
      <c r="Z15" s="9"/>
    </row>
    <row r="16" spans="2:28" x14ac:dyDescent="0.3">
      <c r="B16" s="12"/>
      <c r="C16" s="34" t="s">
        <v>31</v>
      </c>
      <c r="D16" s="35" t="s">
        <v>32</v>
      </c>
      <c r="E16" s="35" t="s">
        <v>33</v>
      </c>
      <c r="F16" s="35" t="s">
        <v>34</v>
      </c>
      <c r="G16" s="35" t="s">
        <v>35</v>
      </c>
      <c r="H16" s="35" t="s">
        <v>0</v>
      </c>
      <c r="I16" s="36" t="s">
        <v>36</v>
      </c>
      <c r="J16" s="4"/>
      <c r="K16" s="34" t="s">
        <v>31</v>
      </c>
      <c r="L16" s="35" t="s">
        <v>32</v>
      </c>
      <c r="M16" s="35" t="s">
        <v>33</v>
      </c>
      <c r="N16" s="35" t="s">
        <v>34</v>
      </c>
      <c r="O16" s="35" t="s">
        <v>35</v>
      </c>
      <c r="P16" s="35" t="s">
        <v>0</v>
      </c>
      <c r="Q16" s="36" t="s">
        <v>36</v>
      </c>
      <c r="R16" s="4"/>
      <c r="S16" s="34" t="s">
        <v>31</v>
      </c>
      <c r="T16" s="35" t="s">
        <v>32</v>
      </c>
      <c r="U16" s="35" t="s">
        <v>33</v>
      </c>
      <c r="V16" s="35" t="s">
        <v>34</v>
      </c>
      <c r="W16" s="35" t="s">
        <v>35</v>
      </c>
      <c r="X16" s="35" t="s">
        <v>0</v>
      </c>
      <c r="Y16" s="36" t="s">
        <v>36</v>
      </c>
      <c r="Z16" s="9"/>
    </row>
    <row r="17" spans="2:26" x14ac:dyDescent="0.3">
      <c r="B17" s="12"/>
      <c r="C17" s="38"/>
      <c r="D17" s="39"/>
      <c r="E17" s="39"/>
      <c r="F17" s="39">
        <v>44287</v>
      </c>
      <c r="G17" s="39">
        <v>44288</v>
      </c>
      <c r="H17" s="93">
        <v>44289</v>
      </c>
      <c r="I17" s="91">
        <v>44290</v>
      </c>
      <c r="J17" s="37"/>
      <c r="K17" s="38"/>
      <c r="L17" s="39"/>
      <c r="M17" s="39"/>
      <c r="N17" s="39"/>
      <c r="O17" s="39"/>
      <c r="P17" s="93">
        <v>44317</v>
      </c>
      <c r="Q17" s="91">
        <v>44318</v>
      </c>
      <c r="R17" s="37"/>
      <c r="S17" s="38"/>
      <c r="T17" s="39"/>
      <c r="U17" s="39"/>
      <c r="V17" s="39"/>
      <c r="W17" s="39"/>
      <c r="X17" s="93"/>
      <c r="Y17" s="91"/>
      <c r="Z17" s="9"/>
    </row>
    <row r="18" spans="2:26" x14ac:dyDescent="0.3">
      <c r="B18" s="12"/>
      <c r="C18" s="38">
        <v>44291</v>
      </c>
      <c r="D18" s="39">
        <v>44292</v>
      </c>
      <c r="E18" s="39">
        <v>44293</v>
      </c>
      <c r="F18" s="39">
        <v>44294</v>
      </c>
      <c r="G18" s="90">
        <v>44295</v>
      </c>
      <c r="H18" s="93">
        <v>44296</v>
      </c>
      <c r="I18" s="91">
        <v>44297</v>
      </c>
      <c r="J18" s="37"/>
      <c r="K18" s="38">
        <v>44319</v>
      </c>
      <c r="L18" s="39">
        <v>44320</v>
      </c>
      <c r="M18" s="39">
        <v>44321</v>
      </c>
      <c r="N18" s="39">
        <v>44322</v>
      </c>
      <c r="O18" s="90">
        <v>44323</v>
      </c>
      <c r="P18" s="93">
        <v>44324</v>
      </c>
      <c r="Q18" s="91">
        <v>44325</v>
      </c>
      <c r="R18" s="37"/>
      <c r="S18" s="38"/>
      <c r="T18" s="39">
        <v>44348</v>
      </c>
      <c r="U18" s="39">
        <v>44349</v>
      </c>
      <c r="V18" s="39">
        <v>44350</v>
      </c>
      <c r="W18" s="90">
        <v>44351</v>
      </c>
      <c r="X18" s="93">
        <v>44352</v>
      </c>
      <c r="Y18" s="91">
        <v>44353</v>
      </c>
      <c r="Z18" s="9"/>
    </row>
    <row r="19" spans="2:26" x14ac:dyDescent="0.3">
      <c r="B19" s="12"/>
      <c r="C19" s="38">
        <v>44298</v>
      </c>
      <c r="D19" s="39">
        <v>44299</v>
      </c>
      <c r="E19" s="39">
        <v>44300</v>
      </c>
      <c r="F19" s="39">
        <v>44301</v>
      </c>
      <c r="G19" s="90">
        <v>44302</v>
      </c>
      <c r="H19" s="93">
        <v>44303</v>
      </c>
      <c r="I19" s="91">
        <v>44304</v>
      </c>
      <c r="J19" s="37"/>
      <c r="K19" s="38">
        <v>44326</v>
      </c>
      <c r="L19" s="39">
        <v>44327</v>
      </c>
      <c r="M19" s="39">
        <v>44328</v>
      </c>
      <c r="N19" s="39">
        <v>44329</v>
      </c>
      <c r="O19" s="90">
        <v>44330</v>
      </c>
      <c r="P19" s="93">
        <v>44331</v>
      </c>
      <c r="Q19" s="91">
        <v>44332</v>
      </c>
      <c r="R19" s="37"/>
      <c r="S19" s="38">
        <v>44354</v>
      </c>
      <c r="T19" s="39">
        <v>44355</v>
      </c>
      <c r="U19" s="39">
        <v>44356</v>
      </c>
      <c r="V19" s="39">
        <v>44357</v>
      </c>
      <c r="W19" s="90">
        <v>44358</v>
      </c>
      <c r="X19" s="93">
        <v>44359</v>
      </c>
      <c r="Y19" s="91">
        <v>44360</v>
      </c>
      <c r="Z19" s="9"/>
    </row>
    <row r="20" spans="2:26" x14ac:dyDescent="0.3">
      <c r="B20" s="12"/>
      <c r="C20" s="38">
        <v>44305</v>
      </c>
      <c r="D20" s="39">
        <v>44306</v>
      </c>
      <c r="E20" s="39">
        <v>44307</v>
      </c>
      <c r="F20" s="39">
        <v>44308</v>
      </c>
      <c r="G20" s="90">
        <v>44309</v>
      </c>
      <c r="H20" s="93">
        <v>44310</v>
      </c>
      <c r="I20" s="91">
        <v>44311</v>
      </c>
      <c r="J20" s="37"/>
      <c r="K20" s="38">
        <v>44333</v>
      </c>
      <c r="L20" s="39">
        <v>44334</v>
      </c>
      <c r="M20" s="39">
        <v>44335</v>
      </c>
      <c r="N20" s="39">
        <v>44336</v>
      </c>
      <c r="O20" s="90">
        <v>44337</v>
      </c>
      <c r="P20" s="93">
        <v>44338</v>
      </c>
      <c r="Q20" s="91">
        <v>44339</v>
      </c>
      <c r="R20" s="37"/>
      <c r="S20" s="38">
        <v>44361</v>
      </c>
      <c r="T20" s="39">
        <v>44362</v>
      </c>
      <c r="U20" s="39">
        <v>44363</v>
      </c>
      <c r="V20" s="39">
        <v>44364</v>
      </c>
      <c r="W20" s="90">
        <v>44365</v>
      </c>
      <c r="X20" s="93">
        <v>44366</v>
      </c>
      <c r="Y20" s="91">
        <v>44367</v>
      </c>
      <c r="Z20" s="9"/>
    </row>
    <row r="21" spans="2:26" x14ac:dyDescent="0.3">
      <c r="B21" s="12"/>
      <c r="C21" s="38">
        <v>44312</v>
      </c>
      <c r="D21" s="39">
        <v>44313</v>
      </c>
      <c r="E21" s="39">
        <v>44314</v>
      </c>
      <c r="F21" s="39">
        <v>44315</v>
      </c>
      <c r="G21" s="39">
        <v>44316</v>
      </c>
      <c r="H21" s="93"/>
      <c r="I21" s="91"/>
      <c r="J21" s="37"/>
      <c r="K21" s="38">
        <v>44340</v>
      </c>
      <c r="L21" s="39">
        <v>44341</v>
      </c>
      <c r="M21" s="39">
        <v>44342</v>
      </c>
      <c r="N21" s="39">
        <v>44343</v>
      </c>
      <c r="O21" s="39">
        <v>44344</v>
      </c>
      <c r="P21" s="93">
        <v>44345</v>
      </c>
      <c r="Q21" s="91">
        <v>44346</v>
      </c>
      <c r="R21" s="37"/>
      <c r="S21" s="38">
        <v>44368</v>
      </c>
      <c r="T21" s="39">
        <v>44369</v>
      </c>
      <c r="U21" s="39">
        <v>44370</v>
      </c>
      <c r="V21" s="39">
        <v>44371</v>
      </c>
      <c r="W21" s="39">
        <v>44372</v>
      </c>
      <c r="X21" s="93">
        <v>44373</v>
      </c>
      <c r="Y21" s="91">
        <v>44374</v>
      </c>
      <c r="Z21" s="9"/>
    </row>
    <row r="22" spans="2:26" x14ac:dyDescent="0.3">
      <c r="B22" s="12"/>
      <c r="C22" s="40"/>
      <c r="D22" s="41"/>
      <c r="E22" s="41"/>
      <c r="F22" s="41"/>
      <c r="G22" s="41"/>
      <c r="H22" s="92"/>
      <c r="I22" s="42"/>
      <c r="J22" s="37"/>
      <c r="K22" s="40">
        <v>44347</v>
      </c>
      <c r="L22" s="41"/>
      <c r="M22" s="41"/>
      <c r="N22" s="41"/>
      <c r="O22" s="41"/>
      <c r="P22" s="92"/>
      <c r="Q22" s="42"/>
      <c r="R22" s="37"/>
      <c r="S22" s="40">
        <v>44375</v>
      </c>
      <c r="T22" s="41">
        <v>44376</v>
      </c>
      <c r="U22" s="41">
        <v>44377</v>
      </c>
      <c r="V22" s="41"/>
      <c r="W22" s="41"/>
      <c r="X22" s="92"/>
      <c r="Y22" s="42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5" t="s">
        <v>25</v>
      </c>
      <c r="D24" s="106"/>
      <c r="E24" s="106"/>
      <c r="F24" s="106"/>
      <c r="G24" s="106"/>
      <c r="H24" s="106"/>
      <c r="I24" s="107"/>
      <c r="J24" s="33"/>
      <c r="K24" s="105" t="s">
        <v>26</v>
      </c>
      <c r="L24" s="106"/>
      <c r="M24" s="106"/>
      <c r="N24" s="106"/>
      <c r="O24" s="106"/>
      <c r="P24" s="106"/>
      <c r="Q24" s="107"/>
      <c r="R24" s="33"/>
      <c r="S24" s="105" t="s">
        <v>27</v>
      </c>
      <c r="T24" s="106"/>
      <c r="U24" s="106"/>
      <c r="V24" s="106"/>
      <c r="W24" s="106"/>
      <c r="X24" s="106"/>
      <c r="Y24" s="107"/>
      <c r="Z24" s="9"/>
    </row>
    <row r="25" spans="2:26" x14ac:dyDescent="0.3">
      <c r="B25" s="12"/>
      <c r="C25" s="34" t="s">
        <v>31</v>
      </c>
      <c r="D25" s="35" t="s">
        <v>32</v>
      </c>
      <c r="E25" s="35" t="s">
        <v>33</v>
      </c>
      <c r="F25" s="35" t="s">
        <v>34</v>
      </c>
      <c r="G25" s="35" t="s">
        <v>35</v>
      </c>
      <c r="H25" s="35" t="s">
        <v>0</v>
      </c>
      <c r="I25" s="36" t="s">
        <v>36</v>
      </c>
      <c r="J25" s="4"/>
      <c r="K25" s="34" t="s">
        <v>31</v>
      </c>
      <c r="L25" s="35" t="s">
        <v>32</v>
      </c>
      <c r="M25" s="35" t="s">
        <v>33</v>
      </c>
      <c r="N25" s="35" t="s">
        <v>34</v>
      </c>
      <c r="O25" s="35" t="s">
        <v>35</v>
      </c>
      <c r="P25" s="35" t="s">
        <v>0</v>
      </c>
      <c r="Q25" s="36" t="s">
        <v>36</v>
      </c>
      <c r="R25" s="4"/>
      <c r="S25" s="34" t="s">
        <v>31</v>
      </c>
      <c r="T25" s="35" t="s">
        <v>32</v>
      </c>
      <c r="U25" s="35" t="s">
        <v>33</v>
      </c>
      <c r="V25" s="35" t="s">
        <v>34</v>
      </c>
      <c r="W25" s="35" t="s">
        <v>35</v>
      </c>
      <c r="X25" s="35" t="s">
        <v>0</v>
      </c>
      <c r="Y25" s="36" t="s">
        <v>36</v>
      </c>
      <c r="Z25" s="9"/>
    </row>
    <row r="26" spans="2:26" x14ac:dyDescent="0.3">
      <c r="B26" s="12"/>
      <c r="C26" s="38"/>
      <c r="D26" s="39"/>
      <c r="E26" s="39"/>
      <c r="F26" s="39">
        <v>44378</v>
      </c>
      <c r="G26" s="39">
        <v>44379</v>
      </c>
      <c r="H26" s="93">
        <v>44380</v>
      </c>
      <c r="I26" s="91">
        <v>44381</v>
      </c>
      <c r="J26" s="37"/>
      <c r="K26" s="38"/>
      <c r="L26" s="39"/>
      <c r="M26" s="39"/>
      <c r="N26" s="39"/>
      <c r="O26" s="39"/>
      <c r="P26" s="93"/>
      <c r="Q26" s="91">
        <v>44409</v>
      </c>
      <c r="R26" s="37"/>
      <c r="S26" s="38"/>
      <c r="T26" s="39"/>
      <c r="U26" s="39">
        <v>44440</v>
      </c>
      <c r="V26" s="39">
        <v>44441</v>
      </c>
      <c r="W26" s="39">
        <v>44442</v>
      </c>
      <c r="X26" s="93">
        <v>44443</v>
      </c>
      <c r="Y26" s="91">
        <v>44444</v>
      </c>
      <c r="Z26" s="9"/>
    </row>
    <row r="27" spans="2:26" x14ac:dyDescent="0.3">
      <c r="B27" s="12"/>
      <c r="C27" s="38">
        <v>44382</v>
      </c>
      <c r="D27" s="39">
        <v>44383</v>
      </c>
      <c r="E27" s="39">
        <v>44384</v>
      </c>
      <c r="F27" s="39">
        <v>44385</v>
      </c>
      <c r="G27" s="90">
        <v>44386</v>
      </c>
      <c r="H27" s="93">
        <v>44387</v>
      </c>
      <c r="I27" s="91">
        <v>44388</v>
      </c>
      <c r="J27" s="37"/>
      <c r="K27" s="38">
        <v>44410</v>
      </c>
      <c r="L27" s="39">
        <v>44411</v>
      </c>
      <c r="M27" s="39">
        <v>44412</v>
      </c>
      <c r="N27" s="39">
        <v>44413</v>
      </c>
      <c r="O27" s="90">
        <v>44414</v>
      </c>
      <c r="P27" s="93">
        <v>44415</v>
      </c>
      <c r="Q27" s="91">
        <v>44416</v>
      </c>
      <c r="R27" s="37"/>
      <c r="S27" s="38">
        <v>44445</v>
      </c>
      <c r="T27" s="39">
        <v>44446</v>
      </c>
      <c r="U27" s="39">
        <v>44447</v>
      </c>
      <c r="V27" s="39">
        <v>44448</v>
      </c>
      <c r="W27" s="90">
        <v>44449</v>
      </c>
      <c r="X27" s="93">
        <v>44450</v>
      </c>
      <c r="Y27" s="91">
        <v>44451</v>
      </c>
      <c r="Z27" s="9"/>
    </row>
    <row r="28" spans="2:26" x14ac:dyDescent="0.3">
      <c r="B28" s="12"/>
      <c r="C28" s="38">
        <v>44389</v>
      </c>
      <c r="D28" s="39">
        <v>44390</v>
      </c>
      <c r="E28" s="39">
        <v>44391</v>
      </c>
      <c r="F28" s="39">
        <v>44392</v>
      </c>
      <c r="G28" s="90">
        <v>44393</v>
      </c>
      <c r="H28" s="93">
        <v>44394</v>
      </c>
      <c r="I28" s="91">
        <v>44395</v>
      </c>
      <c r="J28" s="37"/>
      <c r="K28" s="38">
        <v>44417</v>
      </c>
      <c r="L28" s="39">
        <v>44418</v>
      </c>
      <c r="M28" s="39">
        <v>44419</v>
      </c>
      <c r="N28" s="39">
        <v>44420</v>
      </c>
      <c r="O28" s="90">
        <v>44421</v>
      </c>
      <c r="P28" s="93">
        <v>44422</v>
      </c>
      <c r="Q28" s="91">
        <v>44423</v>
      </c>
      <c r="R28" s="37"/>
      <c r="S28" s="38">
        <v>44452</v>
      </c>
      <c r="T28" s="39">
        <v>44453</v>
      </c>
      <c r="U28" s="39">
        <v>44454</v>
      </c>
      <c r="V28" s="39">
        <v>44455</v>
      </c>
      <c r="W28" s="90">
        <v>44456</v>
      </c>
      <c r="X28" s="93">
        <v>44457</v>
      </c>
      <c r="Y28" s="91">
        <v>44458</v>
      </c>
      <c r="Z28" s="9"/>
    </row>
    <row r="29" spans="2:26" x14ac:dyDescent="0.3">
      <c r="B29" s="12"/>
      <c r="C29" s="38">
        <v>44396</v>
      </c>
      <c r="D29" s="39">
        <v>44397</v>
      </c>
      <c r="E29" s="39">
        <v>44398</v>
      </c>
      <c r="F29" s="39">
        <v>44399</v>
      </c>
      <c r="G29" s="90">
        <v>44400</v>
      </c>
      <c r="H29" s="93">
        <v>44401</v>
      </c>
      <c r="I29" s="91">
        <v>44402</v>
      </c>
      <c r="J29" s="37"/>
      <c r="K29" s="38">
        <v>44424</v>
      </c>
      <c r="L29" s="39">
        <v>44425</v>
      </c>
      <c r="M29" s="39">
        <v>44426</v>
      </c>
      <c r="N29" s="39">
        <v>44427</v>
      </c>
      <c r="O29" s="90">
        <v>44428</v>
      </c>
      <c r="P29" s="93">
        <v>44429</v>
      </c>
      <c r="Q29" s="91">
        <v>44430</v>
      </c>
      <c r="R29" s="37"/>
      <c r="S29" s="38">
        <v>44459</v>
      </c>
      <c r="T29" s="39">
        <v>44460</v>
      </c>
      <c r="U29" s="39">
        <v>44461</v>
      </c>
      <c r="V29" s="39">
        <v>44462</v>
      </c>
      <c r="W29" s="90">
        <v>44463</v>
      </c>
      <c r="X29" s="93">
        <v>44464</v>
      </c>
      <c r="Y29" s="91">
        <v>44465</v>
      </c>
      <c r="Z29" s="9"/>
    </row>
    <row r="30" spans="2:26" x14ac:dyDescent="0.3">
      <c r="B30" s="12"/>
      <c r="C30" s="38">
        <v>44403</v>
      </c>
      <c r="D30" s="39">
        <v>44404</v>
      </c>
      <c r="E30" s="39">
        <v>44405</v>
      </c>
      <c r="F30" s="39">
        <v>44406</v>
      </c>
      <c r="G30" s="39">
        <v>44407</v>
      </c>
      <c r="H30" s="93">
        <v>44408</v>
      </c>
      <c r="I30" s="91"/>
      <c r="J30" s="37"/>
      <c r="K30" s="38">
        <v>44431</v>
      </c>
      <c r="L30" s="39">
        <v>44432</v>
      </c>
      <c r="M30" s="39">
        <v>44433</v>
      </c>
      <c r="N30" s="39">
        <v>44434</v>
      </c>
      <c r="O30" s="39">
        <v>44435</v>
      </c>
      <c r="P30" s="93">
        <v>44436</v>
      </c>
      <c r="Q30" s="91">
        <v>44437</v>
      </c>
      <c r="R30" s="37"/>
      <c r="S30" s="38">
        <v>44466</v>
      </c>
      <c r="T30" s="39">
        <v>44467</v>
      </c>
      <c r="U30" s="39">
        <v>44468</v>
      </c>
      <c r="V30" s="39">
        <v>44469</v>
      </c>
      <c r="W30" s="39"/>
      <c r="X30" s="93"/>
      <c r="Y30" s="91"/>
      <c r="Z30" s="9"/>
    </row>
    <row r="31" spans="2:26" x14ac:dyDescent="0.3">
      <c r="B31" s="12"/>
      <c r="C31" s="40"/>
      <c r="D31" s="41"/>
      <c r="E31" s="41"/>
      <c r="F31" s="41"/>
      <c r="G31" s="41"/>
      <c r="H31" s="92"/>
      <c r="I31" s="42"/>
      <c r="J31" s="37"/>
      <c r="K31" s="40">
        <v>44438</v>
      </c>
      <c r="L31" s="41">
        <v>44439</v>
      </c>
      <c r="M31" s="41"/>
      <c r="N31" s="41"/>
      <c r="O31" s="41"/>
      <c r="P31" s="92"/>
      <c r="Q31" s="42"/>
      <c r="R31" s="37"/>
      <c r="S31" s="40"/>
      <c r="T31" s="41"/>
      <c r="U31" s="41"/>
      <c r="V31" s="41"/>
      <c r="W31" s="41"/>
      <c r="X31" s="92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5" t="s">
        <v>28</v>
      </c>
      <c r="D33" s="106"/>
      <c r="E33" s="106"/>
      <c r="F33" s="106"/>
      <c r="G33" s="106"/>
      <c r="H33" s="106"/>
      <c r="I33" s="107"/>
      <c r="J33" s="32"/>
      <c r="K33" s="105" t="s">
        <v>29</v>
      </c>
      <c r="L33" s="106"/>
      <c r="M33" s="106"/>
      <c r="N33" s="106"/>
      <c r="O33" s="106"/>
      <c r="P33" s="106"/>
      <c r="Q33" s="107"/>
      <c r="R33" s="32"/>
      <c r="S33" s="105" t="s">
        <v>30</v>
      </c>
      <c r="T33" s="106"/>
      <c r="U33" s="106"/>
      <c r="V33" s="106"/>
      <c r="W33" s="106"/>
      <c r="X33" s="106"/>
      <c r="Y33" s="107"/>
      <c r="Z33" s="9"/>
    </row>
    <row r="34" spans="2:26" x14ac:dyDescent="0.3">
      <c r="B34" s="12"/>
      <c r="C34" s="34" t="s">
        <v>31</v>
      </c>
      <c r="D34" s="35" t="s">
        <v>32</v>
      </c>
      <c r="E34" s="35" t="s">
        <v>33</v>
      </c>
      <c r="F34" s="35" t="s">
        <v>34</v>
      </c>
      <c r="G34" s="35" t="s">
        <v>35</v>
      </c>
      <c r="H34" s="35" t="s">
        <v>0</v>
      </c>
      <c r="I34" s="36" t="s">
        <v>36</v>
      </c>
      <c r="J34" s="4"/>
      <c r="K34" s="34" t="s">
        <v>31</v>
      </c>
      <c r="L34" s="35" t="s">
        <v>32</v>
      </c>
      <c r="M34" s="35" t="s">
        <v>33</v>
      </c>
      <c r="N34" s="35" t="s">
        <v>34</v>
      </c>
      <c r="O34" s="35" t="s">
        <v>35</v>
      </c>
      <c r="P34" s="35" t="s">
        <v>0</v>
      </c>
      <c r="Q34" s="36" t="s">
        <v>36</v>
      </c>
      <c r="R34" s="4"/>
      <c r="S34" s="34" t="s">
        <v>31</v>
      </c>
      <c r="T34" s="35" t="s">
        <v>32</v>
      </c>
      <c r="U34" s="35" t="s">
        <v>33</v>
      </c>
      <c r="V34" s="35" t="s">
        <v>34</v>
      </c>
      <c r="W34" s="35" t="s">
        <v>35</v>
      </c>
      <c r="X34" s="35" t="s">
        <v>0</v>
      </c>
      <c r="Y34" s="36" t="s">
        <v>36</v>
      </c>
      <c r="Z34" s="9"/>
    </row>
    <row r="35" spans="2:26" x14ac:dyDescent="0.3">
      <c r="B35" s="12"/>
      <c r="C35" s="38"/>
      <c r="D35" s="39"/>
      <c r="E35" s="39"/>
      <c r="F35" s="39"/>
      <c r="G35" s="39">
        <v>44470</v>
      </c>
      <c r="H35" s="93">
        <v>44471</v>
      </c>
      <c r="I35" s="91">
        <v>44472</v>
      </c>
      <c r="J35" s="37"/>
      <c r="K35" s="38">
        <v>44501</v>
      </c>
      <c r="L35" s="39">
        <v>44502</v>
      </c>
      <c r="M35" s="39">
        <v>44503</v>
      </c>
      <c r="N35" s="39">
        <v>44504</v>
      </c>
      <c r="O35" s="39">
        <v>44505</v>
      </c>
      <c r="P35" s="93">
        <v>44506</v>
      </c>
      <c r="Q35" s="91">
        <v>44507</v>
      </c>
      <c r="R35" s="37"/>
      <c r="S35" s="38"/>
      <c r="T35" s="39"/>
      <c r="U35" s="39">
        <v>44531</v>
      </c>
      <c r="V35" s="39">
        <v>44532</v>
      </c>
      <c r="W35" s="39">
        <v>44533</v>
      </c>
      <c r="X35" s="93">
        <v>44534</v>
      </c>
      <c r="Y35" s="91">
        <v>44535</v>
      </c>
      <c r="Z35" s="9"/>
    </row>
    <row r="36" spans="2:26" x14ac:dyDescent="0.3">
      <c r="B36" s="12"/>
      <c r="C36" s="38">
        <v>44473</v>
      </c>
      <c r="D36" s="39">
        <v>44474</v>
      </c>
      <c r="E36" s="39">
        <v>44475</v>
      </c>
      <c r="F36" s="39">
        <v>44476</v>
      </c>
      <c r="G36" s="90">
        <v>44477</v>
      </c>
      <c r="H36" s="93">
        <v>44478</v>
      </c>
      <c r="I36" s="91">
        <v>44479</v>
      </c>
      <c r="J36" s="37"/>
      <c r="K36" s="38">
        <v>44508</v>
      </c>
      <c r="L36" s="39">
        <v>44509</v>
      </c>
      <c r="M36" s="39">
        <v>44510</v>
      </c>
      <c r="N36" s="39">
        <v>44511</v>
      </c>
      <c r="O36" s="90">
        <v>44512</v>
      </c>
      <c r="P36" s="93">
        <v>44513</v>
      </c>
      <c r="Q36" s="91">
        <v>44514</v>
      </c>
      <c r="R36" s="37"/>
      <c r="S36" s="38">
        <v>44536</v>
      </c>
      <c r="T36" s="39">
        <v>44537</v>
      </c>
      <c r="U36" s="39">
        <v>44538</v>
      </c>
      <c r="V36" s="39">
        <v>44539</v>
      </c>
      <c r="W36" s="90">
        <v>44540</v>
      </c>
      <c r="X36" s="93">
        <v>44541</v>
      </c>
      <c r="Y36" s="91">
        <v>44542</v>
      </c>
      <c r="Z36" s="9"/>
    </row>
    <row r="37" spans="2:26" x14ac:dyDescent="0.3">
      <c r="B37" s="12"/>
      <c r="C37" s="38">
        <v>44480</v>
      </c>
      <c r="D37" s="39">
        <v>44481</v>
      </c>
      <c r="E37" s="39">
        <v>44482</v>
      </c>
      <c r="F37" s="39">
        <v>44483</v>
      </c>
      <c r="G37" s="90">
        <v>44484</v>
      </c>
      <c r="H37" s="93">
        <v>44485</v>
      </c>
      <c r="I37" s="91">
        <v>44486</v>
      </c>
      <c r="J37" s="37"/>
      <c r="K37" s="38">
        <v>44515</v>
      </c>
      <c r="L37" s="39">
        <v>44516</v>
      </c>
      <c r="M37" s="39">
        <v>44517</v>
      </c>
      <c r="N37" s="39">
        <v>44518</v>
      </c>
      <c r="O37" s="90">
        <v>44519</v>
      </c>
      <c r="P37" s="93">
        <v>44520</v>
      </c>
      <c r="Q37" s="91">
        <v>44521</v>
      </c>
      <c r="R37" s="37"/>
      <c r="S37" s="38">
        <v>44543</v>
      </c>
      <c r="T37" s="39">
        <v>44544</v>
      </c>
      <c r="U37" s="39">
        <v>44545</v>
      </c>
      <c r="V37" s="39">
        <v>44546</v>
      </c>
      <c r="W37" s="90">
        <v>44547</v>
      </c>
      <c r="X37" s="93">
        <v>44548</v>
      </c>
      <c r="Y37" s="91">
        <v>44549</v>
      </c>
      <c r="Z37" s="9"/>
    </row>
    <row r="38" spans="2:26" x14ac:dyDescent="0.3">
      <c r="B38" s="12"/>
      <c r="C38" s="38">
        <v>44487</v>
      </c>
      <c r="D38" s="39">
        <v>44488</v>
      </c>
      <c r="E38" s="39">
        <v>44489</v>
      </c>
      <c r="F38" s="39">
        <v>44490</v>
      </c>
      <c r="G38" s="90">
        <v>44491</v>
      </c>
      <c r="H38" s="93">
        <v>44492</v>
      </c>
      <c r="I38" s="91">
        <v>44493</v>
      </c>
      <c r="J38" s="37"/>
      <c r="K38" s="38">
        <v>44522</v>
      </c>
      <c r="L38" s="39">
        <v>44523</v>
      </c>
      <c r="M38" s="39">
        <v>44524</v>
      </c>
      <c r="N38" s="39">
        <v>44525</v>
      </c>
      <c r="O38" s="90">
        <v>44526</v>
      </c>
      <c r="P38" s="93">
        <v>44527</v>
      </c>
      <c r="Q38" s="91">
        <v>44528</v>
      </c>
      <c r="R38" s="37"/>
      <c r="S38" s="38">
        <v>44550</v>
      </c>
      <c r="T38" s="39">
        <v>44551</v>
      </c>
      <c r="U38" s="39">
        <v>44552</v>
      </c>
      <c r="V38" s="39">
        <v>44553</v>
      </c>
      <c r="W38" s="39">
        <v>44554</v>
      </c>
      <c r="X38" s="93">
        <v>44555</v>
      </c>
      <c r="Y38" s="91">
        <v>44556</v>
      </c>
      <c r="Z38" s="9"/>
    </row>
    <row r="39" spans="2:26" x14ac:dyDescent="0.3">
      <c r="B39" s="12"/>
      <c r="C39" s="38">
        <v>44494</v>
      </c>
      <c r="D39" s="39">
        <v>44495</v>
      </c>
      <c r="E39" s="39">
        <v>44496</v>
      </c>
      <c r="F39" s="39">
        <v>44497</v>
      </c>
      <c r="G39" s="39">
        <v>44498</v>
      </c>
      <c r="H39" s="93">
        <v>44499</v>
      </c>
      <c r="I39" s="91">
        <v>44500</v>
      </c>
      <c r="J39" s="37"/>
      <c r="K39" s="38">
        <v>44529</v>
      </c>
      <c r="L39" s="39">
        <v>44530</v>
      </c>
      <c r="M39" s="39"/>
      <c r="N39" s="39"/>
      <c r="O39" s="39"/>
      <c r="P39" s="93"/>
      <c r="Q39" s="91"/>
      <c r="R39" s="37"/>
      <c r="S39" s="38">
        <v>44557</v>
      </c>
      <c r="T39" s="39">
        <v>44558</v>
      </c>
      <c r="U39" s="39">
        <v>44559</v>
      </c>
      <c r="V39" s="39">
        <v>44560</v>
      </c>
      <c r="W39" s="39">
        <v>44561</v>
      </c>
      <c r="X39" s="93"/>
      <c r="Y39" s="91"/>
      <c r="Z39" s="9"/>
    </row>
    <row r="40" spans="2:26" x14ac:dyDescent="0.3">
      <c r="B40" s="12"/>
      <c r="C40" s="40"/>
      <c r="D40" s="41"/>
      <c r="E40" s="41"/>
      <c r="F40" s="41"/>
      <c r="G40" s="41"/>
      <c r="H40" s="92"/>
      <c r="I40" s="42"/>
      <c r="J40" s="37"/>
      <c r="K40" s="40"/>
      <c r="L40" s="41"/>
      <c r="M40" s="41"/>
      <c r="N40" s="41"/>
      <c r="O40" s="41"/>
      <c r="P40" s="92"/>
      <c r="Q40" s="42"/>
      <c r="R40" s="37"/>
      <c r="S40" s="40"/>
      <c r="T40" s="41"/>
      <c r="U40" s="41"/>
      <c r="V40" s="41"/>
      <c r="W40" s="41"/>
      <c r="X40" s="92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0">
        <f>IF('3. Festivos'!B4="","",'3. Festivos'!B4)</f>
        <v>44197</v>
      </c>
      <c r="D43" s="100"/>
      <c r="E43" s="55" t="str">
        <f>IF('3. Festivos'!C4="","",'3. Festivos'!C4)</f>
        <v>Año Nuevo</v>
      </c>
      <c r="F43" s="55"/>
      <c r="G43" s="23"/>
      <c r="H43" s="23"/>
      <c r="I43" s="23"/>
      <c r="J43" s="23"/>
      <c r="K43" s="23"/>
      <c r="L43" s="23"/>
      <c r="M43" s="23"/>
      <c r="N43" s="100">
        <f>IF('3. Festivos'!B18="","",'3. Festivos'!B18)</f>
        <v>44332</v>
      </c>
      <c r="O43" s="100"/>
      <c r="P43" s="55" t="str">
        <f>IF('3. Festivos'!C18="","",'3. Festivos'!C18)</f>
        <v>Comunión de Álvaro</v>
      </c>
      <c r="Q43" s="94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0">
        <f>IF('3. Festivos'!B5="","",'3. Festivos'!B5)</f>
        <v>44202</v>
      </c>
      <c r="D44" s="100"/>
      <c r="E44" s="55" t="str">
        <f>IF('3. Festivos'!C5="","",'3. Festivos'!C5)</f>
        <v>Día de Reyes</v>
      </c>
      <c r="F44" s="55"/>
      <c r="G44" s="23"/>
      <c r="H44" s="23"/>
      <c r="I44" s="23"/>
      <c r="J44" s="23"/>
      <c r="K44" s="23"/>
      <c r="L44" s="23"/>
      <c r="M44" s="23"/>
      <c r="N44" s="100">
        <f>IF('3. Festivos'!B19="","",'3. Festivos'!B19)</f>
        <v>44387</v>
      </c>
      <c r="O44" s="100"/>
      <c r="P44" s="55" t="str">
        <f>IF('3. Festivos'!C19="","",'3. Festivos'!C19)</f>
        <v>Aniversario de boda</v>
      </c>
      <c r="Q44" s="95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0">
        <f>IF('3. Festivos'!B6="","",'3. Festivos'!B6)</f>
        <v>44274</v>
      </c>
      <c r="D45" s="100"/>
      <c r="E45" s="55" t="str">
        <f>IF('3. Festivos'!C6="","",'3. Festivos'!C6)</f>
        <v>San José</v>
      </c>
      <c r="F45" s="55"/>
      <c r="G45" s="23"/>
      <c r="H45" s="23"/>
      <c r="I45" s="23"/>
      <c r="J45" s="23"/>
      <c r="K45" s="23"/>
      <c r="L45" s="23"/>
      <c r="M45" s="23"/>
      <c r="N45" s="100">
        <f>IF('3. Festivos'!B20="","",'3. Festivos'!B20)</f>
        <v>44430</v>
      </c>
      <c r="O45" s="100"/>
      <c r="P45" s="55" t="str">
        <f>IF('3. Festivos'!C20="","",'3. Festivos'!C20)</f>
        <v>Cumple de mamá</v>
      </c>
      <c r="Q45" s="95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0">
        <f>IF('3. Festivos'!B7="","",'3. Festivos'!B7)</f>
        <v>44287</v>
      </c>
      <c r="D46" s="100"/>
      <c r="E46" s="55" t="str">
        <f>IF('3. Festivos'!C7="","",'3. Festivos'!C7)</f>
        <v>Jueves Santo</v>
      </c>
      <c r="F46" s="55"/>
      <c r="G46" s="23"/>
      <c r="H46" s="23"/>
      <c r="I46" s="23"/>
      <c r="J46" s="23"/>
      <c r="K46" s="23"/>
      <c r="L46" s="23"/>
      <c r="M46" s="23"/>
      <c r="N46" s="100">
        <f>IF('3. Festivos'!B21="","",'3. Festivos'!B21)</f>
        <v>44465</v>
      </c>
      <c r="O46" s="100"/>
      <c r="P46" s="55" t="str">
        <f>IF('3. Festivos'!C21="","",'3. Festivos'!C21)</f>
        <v>Boda de Ana y Luís</v>
      </c>
      <c r="Q46" s="95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0">
        <f>IF('3. Festivos'!B8="","",'3. Festivos'!B8)</f>
        <v>44288</v>
      </c>
      <c r="D47" s="100"/>
      <c r="E47" s="55" t="str">
        <f>IF('3. Festivos'!C8="","",'3. Festivos'!C8)</f>
        <v>Viernes Santo</v>
      </c>
      <c r="F47" s="55"/>
      <c r="G47" s="23"/>
      <c r="H47" s="23"/>
      <c r="I47" s="23"/>
      <c r="J47" s="23"/>
      <c r="K47" s="23"/>
      <c r="L47" s="23"/>
      <c r="M47" s="23"/>
      <c r="N47" s="99" t="str">
        <f>IF('3. Festivos'!B22="","",'3. Festivos'!B22)</f>
        <v/>
      </c>
      <c r="O47" s="99"/>
      <c r="P47" s="23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0">
        <f>IF('3. Festivos'!B9="","",'3. Festivos'!B9)</f>
        <v>44317</v>
      </c>
      <c r="D48" s="100"/>
      <c r="E48" s="55" t="str">
        <f>IF('3. Festivos'!C9="","",'3. Festivos'!C9)</f>
        <v>Día del Trabajador</v>
      </c>
      <c r="F48" s="55"/>
      <c r="G48" s="27"/>
      <c r="H48" s="27"/>
      <c r="I48" s="27"/>
      <c r="J48" s="27"/>
      <c r="K48" s="27"/>
      <c r="L48" s="27"/>
      <c r="M48" s="27"/>
      <c r="N48" s="99" t="str">
        <f>IF('3. Festivos'!B23="","",'3. Festivos'!B23)</f>
        <v/>
      </c>
      <c r="O48" s="99"/>
      <c r="P48" s="23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0">
        <f>IF('3. Festivos'!B10="","",'3. Festivos'!B10)</f>
        <v>44319</v>
      </c>
      <c r="D49" s="100"/>
      <c r="E49" s="55" t="str">
        <f>IF('3. Festivos'!C10="","",'3. Festivos'!C10)</f>
        <v>Fiesta de la Comunidad de Madrid</v>
      </c>
      <c r="F49" s="55"/>
      <c r="G49" s="27"/>
      <c r="H49" s="27"/>
      <c r="I49" s="27"/>
      <c r="J49" s="27"/>
      <c r="K49" s="27"/>
      <c r="L49" s="27"/>
      <c r="M49" s="27"/>
      <c r="N49" s="99" t="str">
        <f>IF('3. Festivos'!B24="","",'3. Festivos'!B24)</f>
        <v/>
      </c>
      <c r="O49" s="99"/>
      <c r="P49" s="23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0">
        <f>IF('3. Festivos'!B11="","",'3. Festivos'!B11)</f>
        <v>44331</v>
      </c>
      <c r="D50" s="100"/>
      <c r="E50" s="55" t="str">
        <f>IF('3. Festivos'!C11="","",'3. Festivos'!C11)</f>
        <v>San Isidro</v>
      </c>
      <c r="F50" s="55"/>
      <c r="G50" s="27"/>
      <c r="H50" s="27"/>
      <c r="I50" s="27"/>
      <c r="J50" s="27"/>
      <c r="K50" s="27"/>
      <c r="L50" s="27"/>
      <c r="M50" s="27"/>
      <c r="N50" s="99" t="str">
        <f>IF('3. Festivos'!B25="","",'3. Festivos'!B25)</f>
        <v/>
      </c>
      <c r="O50" s="99"/>
      <c r="P50" s="23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0">
        <f>IF('3. Festivos'!B12="","",'3. Festivos'!B12)</f>
        <v>44481</v>
      </c>
      <c r="D51" s="100"/>
      <c r="E51" s="55" t="str">
        <f>IF('3. Festivos'!C12="","",'3. Festivos'!C12)</f>
        <v>Fiesta Nacional de España</v>
      </c>
      <c r="F51" s="55"/>
      <c r="G51" s="27"/>
      <c r="H51" s="27"/>
      <c r="I51" s="27"/>
      <c r="J51" s="60"/>
      <c r="K51" s="60"/>
      <c r="L51" s="60"/>
      <c r="M51" s="27"/>
      <c r="N51" s="99" t="str">
        <f>IF('3. Festivos'!B26="","",'3. Festivos'!B26)</f>
        <v/>
      </c>
      <c r="O51" s="99"/>
      <c r="P51" s="23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0">
        <f>IF('3. Festivos'!B13="","",'3. Festivos'!B13)</f>
        <v>44501</v>
      </c>
      <c r="D52" s="100"/>
      <c r="E52" s="55" t="str">
        <f>IF('3. Festivos'!C13="","",'3. Festivos'!C13)</f>
        <v>Todos los Santos</v>
      </c>
      <c r="F52" s="55"/>
      <c r="G52" s="27"/>
      <c r="H52" s="27"/>
      <c r="I52" s="27"/>
      <c r="J52" s="60"/>
      <c r="K52" s="60"/>
      <c r="L52" s="60"/>
      <c r="M52" s="27"/>
      <c r="N52" s="99" t="str">
        <f>IF('3. Festivos'!B27="","",'3. Festivos'!B27)</f>
        <v/>
      </c>
      <c r="O52" s="99"/>
      <c r="P52" s="23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0">
        <f>IF('3. Festivos'!B14="","",'3. Festivos'!B14)</f>
        <v>44509</v>
      </c>
      <c r="D53" s="100"/>
      <c r="E53" s="55" t="str">
        <f>IF('3. Festivos'!C14="","",'3. Festivos'!C14)</f>
        <v>La Almudena</v>
      </c>
      <c r="F53" s="55"/>
      <c r="G53" s="27"/>
      <c r="H53" s="27"/>
      <c r="I53" s="27"/>
      <c r="J53" s="60"/>
      <c r="K53" s="60"/>
      <c r="L53" s="60"/>
      <c r="M53" s="27"/>
      <c r="N53" s="99" t="str">
        <f>IF('3. Festivos'!B28="","",'3. Festivos'!B28)</f>
        <v/>
      </c>
      <c r="O53" s="99"/>
      <c r="P53" s="23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0">
        <f>IF('3. Festivos'!B15="","",'3. Festivos'!B15)</f>
        <v>44536</v>
      </c>
      <c r="D54" s="100"/>
      <c r="E54" s="55" t="str">
        <f>IF('3. Festivos'!C15="","",'3. Festivos'!C15)</f>
        <v>Día de la Constitución</v>
      </c>
      <c r="F54" s="55"/>
      <c r="G54" s="27"/>
      <c r="H54" s="27"/>
      <c r="I54" s="27"/>
      <c r="J54" s="60"/>
      <c r="K54" s="60"/>
      <c r="L54" s="60"/>
      <c r="M54" s="27"/>
      <c r="N54" s="99" t="str">
        <f>IF('3. Festivos'!B29="","",'3. Festivos'!B29)</f>
        <v/>
      </c>
      <c r="O54" s="99"/>
      <c r="P54" s="23"/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0">
        <f>IF('3. Festivos'!B16="","",'3. Festivos'!B16)</f>
        <v>44538</v>
      </c>
      <c r="D55" s="100"/>
      <c r="E55" s="55" t="str">
        <f>IF('3. Festivos'!C16="","",'3. Festivos'!C16)</f>
        <v>Inmaculada Concepción</v>
      </c>
      <c r="F55" s="55"/>
      <c r="G55" s="27"/>
      <c r="H55" s="27"/>
      <c r="I55" s="27"/>
      <c r="J55" s="27"/>
      <c r="K55" s="27"/>
      <c r="L55" s="27"/>
      <c r="M55" s="27"/>
      <c r="N55" s="99" t="str">
        <f>IF('3. Festivos'!B30="","",'3. Festivos'!B30)</f>
        <v/>
      </c>
      <c r="O55" s="99"/>
      <c r="P55" s="23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0">
        <f>IF('3. Festivos'!B17="","",'3. Festivos'!B17)</f>
        <v>44555</v>
      </c>
      <c r="D56" s="100"/>
      <c r="E56" s="55" t="str">
        <f>IF('3. Festivos'!C17="","",'3. Festivos'!C17)</f>
        <v>Navidad</v>
      </c>
      <c r="F56" s="55"/>
      <c r="G56" s="27"/>
      <c r="H56" s="27"/>
      <c r="I56" s="27"/>
      <c r="J56" s="27"/>
      <c r="K56" s="27"/>
      <c r="L56" s="27"/>
      <c r="M56" s="27"/>
      <c r="N56" s="99" t="str">
        <f>IF('3. Festivos'!B31="","",'3. Festivos'!B31)</f>
        <v/>
      </c>
      <c r="O56" s="99"/>
      <c r="P56" s="23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C50:D50"/>
    <mergeCell ref="C51:D51"/>
    <mergeCell ref="N55:O55"/>
    <mergeCell ref="N50:O50"/>
    <mergeCell ref="N51:O51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L2:Q2"/>
    <mergeCell ref="L1:Q1"/>
    <mergeCell ref="C43:D43"/>
    <mergeCell ref="N43:O43"/>
    <mergeCell ref="C44:D44"/>
    <mergeCell ref="N44:O44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K35:Q40 C35:I40 S8:Y13 K8:Q13 C8:I13 C17:I22 K17:Q22 S17:Y22 S26:Y31 K26:Q31 C26:I31 S35:Y40">
    <cfRule type="cellIs" dxfId="2" priority="5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C8:Y13 C17:Y22 C26:Y31 C35:Y40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workbookViewId="0">
      <selection activeCell="I12" sqref="I12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7.77734375" bestFit="1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7.77734375" customWidth="1"/>
    <col min="20" max="21" width="2.77734375" customWidth="1"/>
    <col min="23" max="23" width="28.77734375" bestFit="1" customWidth="1"/>
    <col min="24" max="24" width="2.77734375" customWidth="1"/>
    <col min="26" max="26" width="28.77734375" bestFit="1" customWidth="1"/>
    <col min="27" max="27" width="2.77734375" customWidth="1"/>
    <col min="29" max="29" width="28.77734375" bestFit="1" customWidth="1"/>
    <col min="30" max="30" width="3.44140625" customWidth="1"/>
    <col min="31" max="31" width="10.5546875" bestFit="1" customWidth="1"/>
    <col min="32" max="32" width="28.77734375" bestFit="1" customWidth="1"/>
    <col min="33" max="33" width="5.77734375" customWidth="1"/>
  </cols>
  <sheetData>
    <row r="1" spans="1:35" x14ac:dyDescent="0.3">
      <c r="B1" s="108" t="s">
        <v>17</v>
      </c>
      <c r="C1" s="108"/>
    </row>
    <row r="2" spans="1:35" ht="18" x14ac:dyDescent="0.35">
      <c r="B2" s="67" t="str">
        <f>VLOOKUP(C2,AH2:AI10,2,)</f>
        <v>MD</v>
      </c>
      <c r="C2" s="63" t="str">
        <f>'2. 2021 Calendario'!L2</f>
        <v>MADRID</v>
      </c>
      <c r="E2" s="45"/>
      <c r="F2" s="50" t="str">
        <f>AI2</f>
        <v>MD</v>
      </c>
      <c r="G2" s="50" t="str">
        <f>AH2</f>
        <v>MADRID</v>
      </c>
      <c r="H2" s="50"/>
      <c r="I2" s="50" t="str">
        <f>+AI3</f>
        <v>MS</v>
      </c>
      <c r="J2" s="50" t="str">
        <f>+AH3</f>
        <v>MÓSTOLES</v>
      </c>
      <c r="K2" s="66"/>
      <c r="L2" s="50" t="str">
        <f>+AI4</f>
        <v>FL</v>
      </c>
      <c r="M2" s="50" t="str">
        <f>+AH4</f>
        <v>FUENLABRADA</v>
      </c>
      <c r="N2" s="66"/>
      <c r="O2" s="50" t="str">
        <f>+AI5</f>
        <v>AH</v>
      </c>
      <c r="P2" s="50" t="str">
        <f>+AH5</f>
        <v>ALCALÁ DE HENARES</v>
      </c>
      <c r="Q2" s="7"/>
      <c r="R2" s="50" t="str">
        <f>+AI6</f>
        <v>LS</v>
      </c>
      <c r="S2" s="50" t="str">
        <f>+AH6</f>
        <v>LEGANÉS</v>
      </c>
      <c r="T2" s="7"/>
      <c r="U2" s="7"/>
      <c r="V2" s="50" t="str">
        <f>+AI7</f>
        <v>GF</v>
      </c>
      <c r="W2" s="50" t="str">
        <f>+AH7</f>
        <v>GETAFE</v>
      </c>
      <c r="X2" s="7"/>
      <c r="Y2" s="50" t="str">
        <f>+AI8</f>
        <v>AN</v>
      </c>
      <c r="Z2" s="62" t="str">
        <f>+AH8</f>
        <v>ALCORCÓN</v>
      </c>
      <c r="AA2" s="7"/>
      <c r="AB2" s="50" t="str">
        <f>AI9</f>
        <v>TZ</v>
      </c>
      <c r="AC2" s="50" t="str">
        <f>AH9</f>
        <v>TORREJÓN DE ARDOZ</v>
      </c>
      <c r="AD2" s="50"/>
      <c r="AE2" s="50" t="str">
        <f>+AI10</f>
        <v>PL</v>
      </c>
      <c r="AF2" s="50" t="str">
        <f>+AH10</f>
        <v>PARLA</v>
      </c>
      <c r="AH2" t="s">
        <v>40</v>
      </c>
      <c r="AI2" t="s">
        <v>41</v>
      </c>
    </row>
    <row r="3" spans="1:35" ht="15.6" customHeight="1" x14ac:dyDescent="0.3">
      <c r="A3" s="109" t="s">
        <v>16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V3" s="14" t="s">
        <v>7</v>
      </c>
      <c r="W3" s="14" t="s">
        <v>8</v>
      </c>
      <c r="Y3" s="14" t="s">
        <v>7</v>
      </c>
      <c r="Z3" s="14" t="s">
        <v>8</v>
      </c>
      <c r="AB3" s="14" t="s">
        <v>7</v>
      </c>
      <c r="AC3" s="14" t="s">
        <v>8</v>
      </c>
      <c r="AD3" s="64"/>
      <c r="AE3" s="14" t="s">
        <v>7</v>
      </c>
      <c r="AF3" s="14" t="s">
        <v>8</v>
      </c>
      <c r="AH3" t="s">
        <v>47</v>
      </c>
      <c r="AI3" t="s">
        <v>50</v>
      </c>
    </row>
    <row r="4" spans="1:35" x14ac:dyDescent="0.3">
      <c r="A4" s="110"/>
      <c r="B4" s="53">
        <f>IF(HLOOKUP($B$2,$F$2:$AF$17,3,)="","",(HLOOKUP($B$2,$F$2:$AF$17,3,)))</f>
        <v>44197</v>
      </c>
      <c r="C4" s="54" t="str">
        <f>IF((HLOOKUP($C$2,$F$2:$AF$17,3,))="","",(HLOOKUP($C$2,$F$2:$AF$17,3,)))</f>
        <v>Año Nuevo</v>
      </c>
      <c r="F4" s="51">
        <v>44197</v>
      </c>
      <c r="G4" s="52" t="s">
        <v>9</v>
      </c>
      <c r="I4" s="51">
        <v>44197</v>
      </c>
      <c r="J4" s="52" t="s">
        <v>9</v>
      </c>
      <c r="L4" s="51">
        <v>44197</v>
      </c>
      <c r="M4" s="52" t="s">
        <v>9</v>
      </c>
      <c r="O4" s="51">
        <v>44197</v>
      </c>
      <c r="P4" s="52" t="s">
        <v>9</v>
      </c>
      <c r="R4" s="51">
        <v>44197</v>
      </c>
      <c r="S4" s="52" t="s">
        <v>9</v>
      </c>
      <c r="V4" s="51">
        <v>44197</v>
      </c>
      <c r="W4" s="52" t="s">
        <v>9</v>
      </c>
      <c r="Y4" s="51">
        <v>44197</v>
      </c>
      <c r="Z4" s="52" t="s">
        <v>9</v>
      </c>
      <c r="AB4" s="51">
        <v>44197</v>
      </c>
      <c r="AC4" s="52" t="s">
        <v>9</v>
      </c>
      <c r="AD4" s="65"/>
      <c r="AE4" s="51">
        <v>44197</v>
      </c>
      <c r="AF4" s="52" t="s">
        <v>9</v>
      </c>
      <c r="AH4" t="s">
        <v>48</v>
      </c>
      <c r="AI4" t="s">
        <v>49</v>
      </c>
    </row>
    <row r="5" spans="1:35" x14ac:dyDescent="0.3">
      <c r="A5" s="110"/>
      <c r="B5" s="53">
        <f>IF(HLOOKUP($B$2,$F$2:$AF$17,4,)="","",(HLOOKUP($B$2,$F$2:$AF$17,4,)))</f>
        <v>44202</v>
      </c>
      <c r="C5" s="54" t="str">
        <f>IF((HLOOKUP($C$2,$F$2:$AF$17,4,))="","",(HLOOKUP($C$2,$F$2:$AF$17,4,)))</f>
        <v>Día de Reyes</v>
      </c>
      <c r="F5" s="51">
        <v>44202</v>
      </c>
      <c r="G5" s="52" t="s">
        <v>74</v>
      </c>
      <c r="I5" s="51">
        <v>44202</v>
      </c>
      <c r="J5" s="52" t="s">
        <v>74</v>
      </c>
      <c r="L5" s="51">
        <v>44202</v>
      </c>
      <c r="M5" s="52" t="s">
        <v>74</v>
      </c>
      <c r="O5" s="51">
        <v>44202</v>
      </c>
      <c r="P5" s="52" t="s">
        <v>74</v>
      </c>
      <c r="R5" s="51">
        <v>44202</v>
      </c>
      <c r="S5" s="52" t="s">
        <v>74</v>
      </c>
      <c r="V5" s="51">
        <v>44202</v>
      </c>
      <c r="W5" s="52" t="s">
        <v>74</v>
      </c>
      <c r="Y5" s="51">
        <v>44202</v>
      </c>
      <c r="Z5" s="52" t="s">
        <v>74</v>
      </c>
      <c r="AB5" s="51">
        <v>44202</v>
      </c>
      <c r="AC5" s="52" t="s">
        <v>74</v>
      </c>
      <c r="AD5" s="65"/>
      <c r="AE5" s="51">
        <v>44202</v>
      </c>
      <c r="AF5" s="52" t="s">
        <v>74</v>
      </c>
      <c r="AH5" t="s">
        <v>51</v>
      </c>
      <c r="AI5" t="s">
        <v>52</v>
      </c>
    </row>
    <row r="6" spans="1:35" x14ac:dyDescent="0.3">
      <c r="A6" s="110"/>
      <c r="B6" s="53">
        <f>IF(HLOOKUP($B$2,$F$2:$AF$17,5,)="","",(HLOOKUP($B$2,$F$2:$AF$17,5,)))</f>
        <v>44274</v>
      </c>
      <c r="C6" s="54" t="str">
        <f>IF((HLOOKUP($C$2,$F$2:$AF$17,5,))="","",(HLOOKUP($C$2,$F$2:$AF$17,5,)))</f>
        <v>San José</v>
      </c>
      <c r="F6" s="51">
        <v>44274</v>
      </c>
      <c r="G6" s="97" t="s">
        <v>75</v>
      </c>
      <c r="I6" s="51">
        <v>44274</v>
      </c>
      <c r="J6" s="97" t="s">
        <v>75</v>
      </c>
      <c r="L6" s="51">
        <v>44264</v>
      </c>
      <c r="M6" s="96" t="s">
        <v>66</v>
      </c>
      <c r="O6" s="51">
        <v>44274</v>
      </c>
      <c r="P6" s="97" t="s">
        <v>75</v>
      </c>
      <c r="R6" s="51">
        <v>44274</v>
      </c>
      <c r="S6" s="97" t="s">
        <v>75</v>
      </c>
      <c r="V6" s="51">
        <v>44274</v>
      </c>
      <c r="W6" s="97" t="s">
        <v>75</v>
      </c>
      <c r="Y6" s="51">
        <v>44274</v>
      </c>
      <c r="Z6" s="97" t="s">
        <v>75</v>
      </c>
      <c r="AB6" s="51">
        <v>44274</v>
      </c>
      <c r="AC6" s="97" t="s">
        <v>75</v>
      </c>
      <c r="AD6" s="65"/>
      <c r="AE6" s="51">
        <v>44274</v>
      </c>
      <c r="AF6" s="97" t="s">
        <v>75</v>
      </c>
      <c r="AH6" t="s">
        <v>53</v>
      </c>
      <c r="AI6" t="s">
        <v>54</v>
      </c>
    </row>
    <row r="7" spans="1:35" x14ac:dyDescent="0.3">
      <c r="A7" s="110"/>
      <c r="B7" s="53">
        <f>IF(HLOOKUP($B$2,$F$2:$AF$17,6,)="","",(HLOOKUP($B$2,$F$2:$AF$17,6,)))</f>
        <v>44287</v>
      </c>
      <c r="C7" s="54" t="str">
        <f>IF((HLOOKUP($C$2,$F$2:$AF$17,6,))="","",(HLOOKUP($C$2,$F$2:$AF$17,6,)))</f>
        <v>Jueves Santo</v>
      </c>
      <c r="F7" s="51">
        <v>44287</v>
      </c>
      <c r="G7" s="97" t="s">
        <v>18</v>
      </c>
      <c r="I7" s="51">
        <v>44287</v>
      </c>
      <c r="J7" s="97" t="s">
        <v>18</v>
      </c>
      <c r="L7" s="51">
        <v>44274</v>
      </c>
      <c r="M7" s="97" t="s">
        <v>75</v>
      </c>
      <c r="O7" s="51">
        <v>44287</v>
      </c>
      <c r="P7" s="97" t="s">
        <v>18</v>
      </c>
      <c r="R7" s="51">
        <v>44287</v>
      </c>
      <c r="S7" s="97" t="s">
        <v>18</v>
      </c>
      <c r="V7" s="51">
        <v>44287</v>
      </c>
      <c r="W7" s="97" t="s">
        <v>18</v>
      </c>
      <c r="Y7" s="51">
        <v>44287</v>
      </c>
      <c r="Z7" s="97" t="s">
        <v>18</v>
      </c>
      <c r="AB7" s="51">
        <v>44287</v>
      </c>
      <c r="AC7" s="97" t="s">
        <v>18</v>
      </c>
      <c r="AD7" s="65"/>
      <c r="AE7" s="51">
        <v>44287</v>
      </c>
      <c r="AF7" s="97" t="s">
        <v>18</v>
      </c>
      <c r="AH7" t="s">
        <v>55</v>
      </c>
      <c r="AI7" t="s">
        <v>56</v>
      </c>
    </row>
    <row r="8" spans="1:35" x14ac:dyDescent="0.3">
      <c r="A8" s="110"/>
      <c r="B8" s="53">
        <f>IF(HLOOKUP($B$2,$F$2:$AF$17,7,)="","",(HLOOKUP($B$2,$F$2:$AF$17,7,)))</f>
        <v>44288</v>
      </c>
      <c r="C8" s="54" t="str">
        <f>IF((HLOOKUP($C$2,$F$2:$AF$17,7,))="","",(HLOOKUP($C$2,$F$2:$AF$17,7,)))</f>
        <v>Viernes Santo</v>
      </c>
      <c r="F8" s="51">
        <v>44288</v>
      </c>
      <c r="G8" s="52" t="s">
        <v>10</v>
      </c>
      <c r="I8" s="51">
        <v>44288</v>
      </c>
      <c r="J8" s="52" t="s">
        <v>10</v>
      </c>
      <c r="L8" s="51">
        <v>44287</v>
      </c>
      <c r="M8" s="97" t="s">
        <v>18</v>
      </c>
      <c r="O8" s="51">
        <v>44288</v>
      </c>
      <c r="P8" s="52" t="s">
        <v>10</v>
      </c>
      <c r="R8" s="51">
        <v>44288</v>
      </c>
      <c r="S8" s="52" t="s">
        <v>10</v>
      </c>
      <c r="V8" s="51">
        <v>44288</v>
      </c>
      <c r="W8" s="52" t="s">
        <v>10</v>
      </c>
      <c r="Y8" s="51">
        <v>44288</v>
      </c>
      <c r="Z8" s="52" t="s">
        <v>10</v>
      </c>
      <c r="AB8" s="51">
        <v>44288</v>
      </c>
      <c r="AC8" s="52" t="s">
        <v>10</v>
      </c>
      <c r="AD8" s="65"/>
      <c r="AE8" s="51">
        <v>44288</v>
      </c>
      <c r="AF8" s="52" t="s">
        <v>10</v>
      </c>
      <c r="AH8" t="s">
        <v>57</v>
      </c>
      <c r="AI8" t="s">
        <v>58</v>
      </c>
    </row>
    <row r="9" spans="1:35" x14ac:dyDescent="0.3">
      <c r="A9" s="110"/>
      <c r="B9" s="53">
        <f>IF(HLOOKUP($B$2,$F$2:$AF$17,8,)="","",(HLOOKUP($B$2,$F$2:$AF$17,8,)))</f>
        <v>44317</v>
      </c>
      <c r="C9" s="54" t="str">
        <f>IF((HLOOKUP($C$2,$F$2:$AF$17,8,))="","",(HLOOKUP($C$2,$F$2:$AF$17,8,)))</f>
        <v>Día del Trabajador</v>
      </c>
      <c r="F9" s="51">
        <v>44317</v>
      </c>
      <c r="G9" s="52" t="s">
        <v>11</v>
      </c>
      <c r="I9" s="51">
        <v>44317</v>
      </c>
      <c r="J9" s="52" t="s">
        <v>11</v>
      </c>
      <c r="L9" s="51">
        <v>44288</v>
      </c>
      <c r="M9" s="52" t="s">
        <v>10</v>
      </c>
      <c r="O9" s="51">
        <v>44317</v>
      </c>
      <c r="P9" s="52" t="s">
        <v>11</v>
      </c>
      <c r="R9" s="51">
        <v>44317</v>
      </c>
      <c r="S9" s="52" t="s">
        <v>11</v>
      </c>
      <c r="V9" s="51">
        <v>44317</v>
      </c>
      <c r="W9" s="52" t="s">
        <v>11</v>
      </c>
      <c r="Y9" s="51">
        <v>44291</v>
      </c>
      <c r="Z9" s="96" t="s">
        <v>78</v>
      </c>
      <c r="AB9" s="51">
        <v>44317</v>
      </c>
      <c r="AC9" s="52" t="s">
        <v>11</v>
      </c>
      <c r="AD9" s="65"/>
      <c r="AE9" s="51">
        <v>44317</v>
      </c>
      <c r="AF9" s="52" t="s">
        <v>11</v>
      </c>
      <c r="AH9" t="s">
        <v>59</v>
      </c>
      <c r="AI9" t="s">
        <v>60</v>
      </c>
    </row>
    <row r="10" spans="1:35" x14ac:dyDescent="0.3">
      <c r="A10" s="110"/>
      <c r="B10" s="53">
        <f>IF(HLOOKUP($B$2,$F$2:$AF$17,9,)="","",(HLOOKUP($B$2,$F$2:$AF$17,9,)))</f>
        <v>44319</v>
      </c>
      <c r="C10" s="54" t="str">
        <f>IF((HLOOKUP($C$2,$F$2:$AF$17,9,))="","",(HLOOKUP($C$2,$F$2:$AF$17,9,)))</f>
        <v>Fiesta de la Comunidad de Madrid</v>
      </c>
      <c r="F10" s="51">
        <v>44319</v>
      </c>
      <c r="G10" s="97" t="s">
        <v>42</v>
      </c>
      <c r="I10" s="51">
        <v>44319</v>
      </c>
      <c r="J10" s="97" t="s">
        <v>42</v>
      </c>
      <c r="L10" s="51">
        <v>44317</v>
      </c>
      <c r="M10" s="52" t="s">
        <v>11</v>
      </c>
      <c r="O10" s="51">
        <v>44319</v>
      </c>
      <c r="P10" s="97" t="s">
        <v>42</v>
      </c>
      <c r="R10" s="51">
        <v>44319</v>
      </c>
      <c r="S10" s="97" t="s">
        <v>42</v>
      </c>
      <c r="V10" s="51">
        <v>44319</v>
      </c>
      <c r="W10" s="97" t="s">
        <v>42</v>
      </c>
      <c r="Y10" s="51">
        <v>44317</v>
      </c>
      <c r="Z10" s="52" t="s">
        <v>11</v>
      </c>
      <c r="AB10" s="51">
        <v>44319</v>
      </c>
      <c r="AC10" s="97" t="s">
        <v>42</v>
      </c>
      <c r="AD10" s="65"/>
      <c r="AE10" s="51">
        <v>44319</v>
      </c>
      <c r="AF10" s="97" t="s">
        <v>42</v>
      </c>
      <c r="AH10" s="7" t="s">
        <v>61</v>
      </c>
      <c r="AI10" t="s">
        <v>62</v>
      </c>
    </row>
    <row r="11" spans="1:35" x14ac:dyDescent="0.3">
      <c r="A11" s="110"/>
      <c r="B11" s="53">
        <f>IF(HLOOKUP($B$2,$F$2:$AF$17,10,)="","",(HLOOKUP($B$2,$F$2:$AF$17,10,)))</f>
        <v>44331</v>
      </c>
      <c r="C11" s="54" t="str">
        <f>IF((HLOOKUP($C$2,$F$2:$AF$17,10,))="","",(HLOOKUP($C$2,$F$2:$AF$17,10,)))</f>
        <v>San Isidro</v>
      </c>
      <c r="F11" s="51">
        <v>44331</v>
      </c>
      <c r="G11" s="96" t="s">
        <v>43</v>
      </c>
      <c r="I11" s="51">
        <v>44331</v>
      </c>
      <c r="J11" s="96" t="s">
        <v>43</v>
      </c>
      <c r="L11" s="51">
        <v>44319</v>
      </c>
      <c r="M11" s="97" t="s">
        <v>42</v>
      </c>
      <c r="O11" s="59">
        <v>44414</v>
      </c>
      <c r="P11" s="96" t="s">
        <v>77</v>
      </c>
      <c r="R11" s="51">
        <v>44422</v>
      </c>
      <c r="S11" s="96" t="s">
        <v>66</v>
      </c>
      <c r="V11" s="51">
        <v>44329</v>
      </c>
      <c r="W11" s="96" t="s">
        <v>66</v>
      </c>
      <c r="Y11" s="51">
        <v>44319</v>
      </c>
      <c r="Z11" s="97" t="s">
        <v>42</v>
      </c>
      <c r="AB11" s="51">
        <v>44368</v>
      </c>
      <c r="AC11" s="96" t="s">
        <v>67</v>
      </c>
      <c r="AD11" s="65"/>
      <c r="AE11" s="51">
        <v>44368</v>
      </c>
      <c r="AF11" s="96" t="s">
        <v>79</v>
      </c>
    </row>
    <row r="12" spans="1:35" x14ac:dyDescent="0.3">
      <c r="A12" s="110"/>
      <c r="B12" s="53">
        <f>IF(HLOOKUP($B$2,$F$2:$AF$17,11,)="","",(HLOOKUP($B$2,$F$2:$AF$17,11,)))</f>
        <v>44481</v>
      </c>
      <c r="C12" s="54" t="str">
        <f>IF((HLOOKUP($C$2,$F$2:$AF$17,11,))="","",(HLOOKUP($C$2,$F$2:$AF$17,11,)))</f>
        <v>Fiesta Nacional de España</v>
      </c>
      <c r="F12" s="51">
        <v>44481</v>
      </c>
      <c r="G12" s="52" t="s">
        <v>12</v>
      </c>
      <c r="I12" s="51">
        <v>44452</v>
      </c>
      <c r="J12" s="96" t="s">
        <v>63</v>
      </c>
      <c r="L12" s="51">
        <v>44453</v>
      </c>
      <c r="M12" s="96" t="s">
        <v>76</v>
      </c>
      <c r="O12" s="51">
        <v>44478</v>
      </c>
      <c r="P12" s="96" t="s">
        <v>64</v>
      </c>
      <c r="R12" s="51">
        <v>44480</v>
      </c>
      <c r="S12" s="96" t="s">
        <v>65</v>
      </c>
      <c r="V12" s="59">
        <v>44340</v>
      </c>
      <c r="W12" s="96" t="s">
        <v>66</v>
      </c>
      <c r="Y12" s="51">
        <v>44447</v>
      </c>
      <c r="Z12" s="96" t="s">
        <v>68</v>
      </c>
      <c r="AB12" s="51">
        <v>44369</v>
      </c>
      <c r="AC12" s="96" t="s">
        <v>67</v>
      </c>
      <c r="AD12" s="65"/>
      <c r="AE12" s="51">
        <v>44452</v>
      </c>
      <c r="AF12" s="96" t="s">
        <v>67</v>
      </c>
    </row>
    <row r="13" spans="1:35" x14ac:dyDescent="0.3">
      <c r="A13" s="110"/>
      <c r="B13" s="53">
        <f>IF(HLOOKUP($B$2,$F$2:$AF$17,12,)="","",(HLOOKUP($B$2,$F$2:$AF$17,12,)))</f>
        <v>44501</v>
      </c>
      <c r="C13" s="54" t="str">
        <f>IF((HLOOKUP($C$2,$F$2:$AF$17,12,))="","",(HLOOKUP($C$2,$F$2:$AF$17,12,)))</f>
        <v>Todos los Santos</v>
      </c>
      <c r="F13" s="59">
        <v>44501</v>
      </c>
      <c r="G13" s="97" t="s">
        <v>44</v>
      </c>
      <c r="I13" s="51">
        <v>44481</v>
      </c>
      <c r="J13" s="52" t="s">
        <v>12</v>
      </c>
      <c r="L13" s="51">
        <v>44481</v>
      </c>
      <c r="M13" s="52" t="s">
        <v>12</v>
      </c>
      <c r="O13" s="51">
        <v>44481</v>
      </c>
      <c r="P13" s="52" t="s">
        <v>12</v>
      </c>
      <c r="R13" s="51">
        <v>44481</v>
      </c>
      <c r="S13" s="52" t="s">
        <v>12</v>
      </c>
      <c r="V13" s="51">
        <v>44481</v>
      </c>
      <c r="W13" s="52" t="s">
        <v>12</v>
      </c>
      <c r="Y13" s="51">
        <v>44481</v>
      </c>
      <c r="Z13" s="52" t="s">
        <v>12</v>
      </c>
      <c r="AB13" s="51">
        <v>44481</v>
      </c>
      <c r="AC13" s="52" t="s">
        <v>12</v>
      </c>
      <c r="AD13" s="65"/>
      <c r="AE13" s="51">
        <v>44481</v>
      </c>
      <c r="AF13" s="52" t="s">
        <v>12</v>
      </c>
    </row>
    <row r="14" spans="1:35" x14ac:dyDescent="0.3">
      <c r="A14" s="110"/>
      <c r="B14" s="53">
        <f>IF(HLOOKUP($B$2,$F$2:$AF$17,13,)="","",(HLOOKUP($B$2,$F$2:$AF$17,13,)))</f>
        <v>44509</v>
      </c>
      <c r="C14" s="54" t="str">
        <f>IF((HLOOKUP($C$2,$F$2:$AF$17,13,))="","",(HLOOKUP($C$2,$F$2:$AF$17,13,)))</f>
        <v>La Almudena</v>
      </c>
      <c r="F14" s="51">
        <v>44509</v>
      </c>
      <c r="G14" s="96" t="s">
        <v>45</v>
      </c>
      <c r="I14" s="59">
        <v>44501</v>
      </c>
      <c r="J14" s="97" t="s">
        <v>44</v>
      </c>
      <c r="L14" s="59">
        <v>44501</v>
      </c>
      <c r="M14" s="97" t="s">
        <v>44</v>
      </c>
      <c r="O14" s="59">
        <v>44501</v>
      </c>
      <c r="P14" s="97" t="s">
        <v>44</v>
      </c>
      <c r="R14" s="59">
        <v>44501</v>
      </c>
      <c r="S14" s="97" t="s">
        <v>44</v>
      </c>
      <c r="V14" s="59">
        <v>44501</v>
      </c>
      <c r="W14" s="97" t="s">
        <v>44</v>
      </c>
      <c r="Y14" s="59">
        <v>44501</v>
      </c>
      <c r="Z14" s="97" t="s">
        <v>44</v>
      </c>
      <c r="AB14" s="59">
        <v>44501</v>
      </c>
      <c r="AC14" s="97" t="s">
        <v>44</v>
      </c>
      <c r="AD14" s="57"/>
      <c r="AE14" s="59">
        <v>44501</v>
      </c>
      <c r="AF14" s="97" t="s">
        <v>44</v>
      </c>
    </row>
    <row r="15" spans="1:35" x14ac:dyDescent="0.3">
      <c r="A15" s="110"/>
      <c r="B15" s="53">
        <f>IF(HLOOKUP($B$2,$F$2:$AF$17,14,)="","",(HLOOKUP($B$2,$F$2:$AF$17,14,)))</f>
        <v>44536</v>
      </c>
      <c r="C15" s="54" t="str">
        <f>IF((HLOOKUP($C$2,$F$2:$AF$17,14,))="","",(HLOOKUP($C$2,$F$2:$AF$17,14,)))</f>
        <v>Día de la Constitución</v>
      </c>
      <c r="F15" s="51">
        <v>44536</v>
      </c>
      <c r="G15" s="52" t="s">
        <v>46</v>
      </c>
      <c r="I15" s="51">
        <v>44536</v>
      </c>
      <c r="J15" s="52" t="s">
        <v>46</v>
      </c>
      <c r="L15" s="51">
        <v>44536</v>
      </c>
      <c r="M15" s="52" t="s">
        <v>46</v>
      </c>
      <c r="O15" s="51">
        <v>44536</v>
      </c>
      <c r="P15" s="52" t="s">
        <v>46</v>
      </c>
      <c r="R15" s="51">
        <v>44536</v>
      </c>
      <c r="S15" s="52" t="s">
        <v>46</v>
      </c>
      <c r="V15" s="51">
        <v>44536</v>
      </c>
      <c r="W15" s="52" t="s">
        <v>46</v>
      </c>
      <c r="Y15" s="51">
        <v>44536</v>
      </c>
      <c r="Z15" s="52" t="s">
        <v>46</v>
      </c>
      <c r="AB15" s="51">
        <v>44536</v>
      </c>
      <c r="AC15" s="52" t="s">
        <v>46</v>
      </c>
      <c r="AD15" s="57"/>
      <c r="AE15" s="51">
        <v>44536</v>
      </c>
      <c r="AF15" s="52" t="s">
        <v>46</v>
      </c>
    </row>
    <row r="16" spans="1:35" x14ac:dyDescent="0.3">
      <c r="A16" s="110"/>
      <c r="B16" s="53">
        <f>IF(HLOOKUP($B$2,$F$2:$AF$17,15,)="","",(HLOOKUP($B$2,$F$2:$AF$17,15,)))</f>
        <v>44538</v>
      </c>
      <c r="C16" s="54" t="str">
        <f>IF((HLOOKUP($C$2,$F$2:$AF$17,15,))="","",(HLOOKUP($C$2,$F$2:$AF$17,15,)))</f>
        <v>Inmaculada Concepción</v>
      </c>
      <c r="F16" s="51">
        <v>44538</v>
      </c>
      <c r="G16" s="52" t="s">
        <v>13</v>
      </c>
      <c r="I16" s="51">
        <v>44538</v>
      </c>
      <c r="J16" s="52" t="s">
        <v>13</v>
      </c>
      <c r="L16" s="51">
        <v>44538</v>
      </c>
      <c r="M16" s="52" t="s">
        <v>13</v>
      </c>
      <c r="O16" s="51">
        <v>44538</v>
      </c>
      <c r="P16" s="52" t="s">
        <v>13</v>
      </c>
      <c r="R16" s="51">
        <v>44538</v>
      </c>
      <c r="S16" s="52" t="s">
        <v>13</v>
      </c>
      <c r="V16" s="51">
        <v>44538</v>
      </c>
      <c r="W16" s="52" t="s">
        <v>13</v>
      </c>
      <c r="Y16" s="51">
        <v>44538</v>
      </c>
      <c r="Z16" s="52" t="s">
        <v>13</v>
      </c>
      <c r="AB16" s="51">
        <v>44538</v>
      </c>
      <c r="AC16" s="52" t="s">
        <v>13</v>
      </c>
      <c r="AD16" s="57"/>
      <c r="AE16" s="51">
        <v>44538</v>
      </c>
      <c r="AF16" s="52" t="s">
        <v>13</v>
      </c>
    </row>
    <row r="17" spans="1:32" ht="14.4" customHeight="1" x14ac:dyDescent="0.3">
      <c r="A17" s="111"/>
      <c r="B17" s="53">
        <f>IF(HLOOKUP($B$2,$F$2:$AF$17,16,)="","",(HLOOKUP($B$2,$F$2:$AF$17,16,)))</f>
        <v>44555</v>
      </c>
      <c r="C17" s="54" t="str">
        <f>IF((HLOOKUP($C$2,$F$2:$AF$17,16,))="","",(HLOOKUP($C$2,$F$2:$AF$17,16,)))</f>
        <v>Navidad</v>
      </c>
      <c r="F17" s="51">
        <v>44555</v>
      </c>
      <c r="G17" s="52" t="s">
        <v>14</v>
      </c>
      <c r="H17" s="58"/>
      <c r="I17" s="51">
        <v>44555</v>
      </c>
      <c r="J17" s="52" t="s">
        <v>14</v>
      </c>
      <c r="K17" s="58"/>
      <c r="L17" s="51">
        <v>44555</v>
      </c>
      <c r="M17" s="52" t="s">
        <v>14</v>
      </c>
      <c r="N17" s="58"/>
      <c r="O17" s="51">
        <v>44555</v>
      </c>
      <c r="P17" s="52" t="s">
        <v>14</v>
      </c>
      <c r="Q17" s="58"/>
      <c r="R17" s="51">
        <v>44555</v>
      </c>
      <c r="S17" s="52" t="s">
        <v>14</v>
      </c>
      <c r="T17" s="58"/>
      <c r="U17" s="58"/>
      <c r="V17" s="51">
        <v>44555</v>
      </c>
      <c r="W17" s="52" t="s">
        <v>14</v>
      </c>
      <c r="X17" s="58"/>
      <c r="Y17" s="51">
        <v>44555</v>
      </c>
      <c r="Z17" s="52" t="s">
        <v>14</v>
      </c>
      <c r="AA17" s="58"/>
      <c r="AB17" s="51">
        <v>44555</v>
      </c>
      <c r="AC17" s="52" t="s">
        <v>14</v>
      </c>
      <c r="AD17" s="57"/>
      <c r="AE17" s="51">
        <v>44555</v>
      </c>
      <c r="AF17" s="52" t="s">
        <v>14</v>
      </c>
    </row>
    <row r="18" spans="1:32" ht="15" customHeight="1" x14ac:dyDescent="0.3">
      <c r="A18" s="112" t="s">
        <v>15</v>
      </c>
      <c r="B18" s="88">
        <v>44332</v>
      </c>
      <c r="C18" s="89" t="s">
        <v>80</v>
      </c>
      <c r="F18" s="56"/>
      <c r="G18" s="57"/>
      <c r="H18" s="58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8"/>
      <c r="V18" s="56"/>
      <c r="W18" s="57"/>
      <c r="X18" s="58"/>
      <c r="Y18" s="56"/>
      <c r="Z18" s="57"/>
      <c r="AA18" s="58"/>
      <c r="AB18" s="56"/>
      <c r="AC18" s="57"/>
      <c r="AD18" s="57"/>
      <c r="AE18" s="57"/>
    </row>
    <row r="19" spans="1:32" x14ac:dyDescent="0.3">
      <c r="A19" s="113"/>
      <c r="B19" s="88">
        <v>44387</v>
      </c>
      <c r="C19" s="89" t="s">
        <v>81</v>
      </c>
      <c r="F19" s="56"/>
      <c r="G19" s="57"/>
      <c r="H19" s="58"/>
      <c r="I19" s="98" t="s">
        <v>84</v>
      </c>
      <c r="J19" s="57"/>
      <c r="K19" s="58"/>
      <c r="L19" s="56"/>
      <c r="M19" s="57"/>
      <c r="N19" s="58"/>
      <c r="O19" s="56"/>
      <c r="P19" s="57"/>
      <c r="Q19" s="58"/>
      <c r="R19" s="98"/>
      <c r="S19" s="57"/>
      <c r="T19" s="58"/>
      <c r="U19" s="58"/>
      <c r="V19" s="56"/>
      <c r="W19" s="57"/>
      <c r="X19" s="58"/>
      <c r="Y19" s="56"/>
      <c r="Z19" s="57"/>
      <c r="AA19" s="58"/>
      <c r="AB19" s="56"/>
      <c r="AC19" s="57"/>
      <c r="AD19" s="57"/>
      <c r="AE19" s="57"/>
    </row>
    <row r="20" spans="1:32" x14ac:dyDescent="0.3">
      <c r="A20" s="113"/>
      <c r="B20" s="88">
        <v>44430</v>
      </c>
      <c r="C20" s="89" t="s">
        <v>82</v>
      </c>
      <c r="F20" s="56"/>
      <c r="G20" s="57"/>
      <c r="H20" s="58"/>
      <c r="I20" s="98" t="s">
        <v>85</v>
      </c>
      <c r="J20" s="57"/>
      <c r="K20" s="58"/>
      <c r="L20" s="56"/>
      <c r="M20" s="57"/>
      <c r="N20" s="58"/>
      <c r="O20" s="56"/>
      <c r="P20" s="57"/>
      <c r="Q20" s="58"/>
      <c r="R20" s="98"/>
      <c r="S20" s="57"/>
      <c r="T20" s="58"/>
      <c r="U20" s="58"/>
      <c r="V20" s="56"/>
      <c r="W20" s="57"/>
      <c r="X20" s="58"/>
      <c r="Y20" s="56"/>
      <c r="Z20" s="57"/>
      <c r="AA20" s="58"/>
      <c r="AB20" s="56"/>
      <c r="AC20" s="57"/>
      <c r="AD20" s="57"/>
      <c r="AE20" s="57"/>
    </row>
    <row r="21" spans="1:32" x14ac:dyDescent="0.3">
      <c r="A21" s="113"/>
      <c r="B21" s="88">
        <v>44465</v>
      </c>
      <c r="C21" s="89" t="s">
        <v>83</v>
      </c>
      <c r="F21" s="56"/>
      <c r="G21" s="57"/>
      <c r="H21" s="58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8"/>
      <c r="V21" s="56"/>
      <c r="W21" s="57"/>
      <c r="X21" s="58"/>
      <c r="Y21" s="56"/>
      <c r="Z21" s="57"/>
      <c r="AA21" s="58"/>
      <c r="AB21" s="56"/>
      <c r="AC21" s="57"/>
      <c r="AD21" s="57"/>
      <c r="AE21" s="57"/>
    </row>
    <row r="22" spans="1:32" x14ac:dyDescent="0.3">
      <c r="A22" s="113"/>
      <c r="B22" s="88"/>
      <c r="C22" s="89"/>
      <c r="F22" s="56"/>
      <c r="G22" s="57"/>
      <c r="H22" s="58"/>
      <c r="I22" s="56"/>
      <c r="J22" s="57"/>
      <c r="K22" s="58"/>
      <c r="L22" s="56"/>
      <c r="M22" s="57"/>
      <c r="N22" s="58"/>
      <c r="O22" s="56"/>
      <c r="P22" s="57"/>
      <c r="Q22" s="58"/>
      <c r="R22" s="56"/>
      <c r="S22" s="57"/>
      <c r="T22" s="58"/>
      <c r="U22" s="58"/>
      <c r="V22" s="56"/>
      <c r="W22" s="57"/>
      <c r="X22" s="58"/>
      <c r="Y22" s="56"/>
      <c r="Z22" s="57"/>
      <c r="AA22" s="58"/>
      <c r="AB22" s="56"/>
      <c r="AC22" s="57"/>
      <c r="AD22" s="57"/>
      <c r="AE22" s="57"/>
    </row>
    <row r="23" spans="1:32" x14ac:dyDescent="0.3">
      <c r="A23" s="113"/>
      <c r="B23" s="88"/>
      <c r="C23" s="89"/>
      <c r="F23" s="56"/>
      <c r="G23" s="57"/>
      <c r="H23" s="58"/>
      <c r="I23" s="56"/>
      <c r="J23" s="57"/>
      <c r="K23" s="58"/>
      <c r="L23" s="56"/>
      <c r="M23" s="57"/>
      <c r="N23" s="58"/>
      <c r="O23" s="56"/>
      <c r="P23" s="57"/>
      <c r="Q23" s="58"/>
      <c r="R23" s="56"/>
      <c r="S23" s="57"/>
      <c r="T23" s="58"/>
      <c r="U23" s="58"/>
      <c r="V23" s="56"/>
      <c r="W23" s="57"/>
      <c r="X23" s="58"/>
      <c r="Y23" s="56"/>
      <c r="Z23" s="57"/>
      <c r="AA23" s="58"/>
      <c r="AB23" s="56"/>
      <c r="AC23" s="57"/>
      <c r="AD23" s="57"/>
      <c r="AE23" s="57"/>
    </row>
    <row r="24" spans="1:32" x14ac:dyDescent="0.3">
      <c r="A24" s="113"/>
      <c r="B24" s="88"/>
      <c r="C24" s="89"/>
    </row>
    <row r="25" spans="1:32" x14ac:dyDescent="0.3">
      <c r="A25" s="113"/>
      <c r="B25" s="88"/>
      <c r="C25" s="89"/>
    </row>
    <row r="26" spans="1:32" x14ac:dyDescent="0.3">
      <c r="A26" s="113"/>
      <c r="B26" s="88"/>
      <c r="C26" s="89"/>
    </row>
    <row r="27" spans="1:32" x14ac:dyDescent="0.3">
      <c r="A27" s="113"/>
      <c r="B27" s="88"/>
      <c r="C27" s="89"/>
    </row>
    <row r="28" spans="1:32" x14ac:dyDescent="0.3">
      <c r="A28" s="113"/>
      <c r="B28" s="88"/>
      <c r="C28" s="89"/>
    </row>
    <row r="29" spans="1:32" x14ac:dyDescent="0.3">
      <c r="A29" s="113"/>
      <c r="B29" s="88"/>
      <c r="C29" s="89"/>
    </row>
    <row r="30" spans="1:32" x14ac:dyDescent="0.3">
      <c r="A30" s="113"/>
      <c r="B30" s="88"/>
      <c r="C30" s="89"/>
    </row>
    <row r="31" spans="1:32" x14ac:dyDescent="0.3">
      <c r="A31" s="114"/>
      <c r="B31" s="88"/>
      <c r="C31" s="89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4"/>
  <sheetViews>
    <sheetView showGridLines="0" topLeftCell="B1" zoomScaleNormal="100" workbookViewId="0">
      <selection activeCell="AB1" sqref="AB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8"/>
      <c r="B1" s="45"/>
      <c r="C1" s="45"/>
      <c r="D1" s="45"/>
      <c r="E1" s="45"/>
      <c r="F1" s="45"/>
      <c r="G1" s="45"/>
      <c r="H1" s="45"/>
      <c r="I1" s="45"/>
      <c r="J1" s="45"/>
      <c r="K1" s="45"/>
      <c r="L1" s="118"/>
      <c r="M1" s="118"/>
      <c r="N1" s="118"/>
      <c r="O1" s="118"/>
      <c r="P1" s="118"/>
      <c r="Q1" s="118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9"/>
      <c r="M2" s="119"/>
      <c r="N2" s="119"/>
      <c r="O2" s="119"/>
      <c r="P2" s="119"/>
      <c r="Q2" s="119"/>
      <c r="R2" s="78"/>
      <c r="S2" s="58"/>
      <c r="T2" s="58"/>
      <c r="U2" s="58"/>
      <c r="V2" s="58"/>
      <c r="W2" s="58"/>
      <c r="X2" s="58"/>
      <c r="Y2" s="58"/>
      <c r="Z2" s="58"/>
    </row>
    <row r="3" spans="1:28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B3" s="7"/>
    </row>
    <row r="4" spans="1:28" x14ac:dyDescent="0.3">
      <c r="A4" s="5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8" x14ac:dyDescent="0.3">
      <c r="A5" s="58"/>
      <c r="B5" s="73"/>
      <c r="C5" s="68"/>
      <c r="D5" s="68"/>
      <c r="E5" s="69"/>
      <c r="F5" s="69"/>
      <c r="G5" s="69"/>
      <c r="H5" s="69"/>
      <c r="I5" s="68"/>
      <c r="J5" s="70"/>
      <c r="K5" s="68"/>
      <c r="L5" s="68"/>
      <c r="M5" s="68"/>
      <c r="N5" s="68"/>
      <c r="O5" s="68"/>
      <c r="P5" s="68"/>
      <c r="Q5" s="68"/>
      <c r="R5" s="70"/>
      <c r="S5" s="68"/>
      <c r="T5" s="68"/>
      <c r="U5" s="68"/>
      <c r="V5" s="68"/>
      <c r="W5" s="68"/>
      <c r="X5" s="68"/>
      <c r="Y5" s="68"/>
      <c r="Z5" s="68"/>
    </row>
    <row r="6" spans="1:28" ht="18" x14ac:dyDescent="0.35">
      <c r="A6" s="58"/>
      <c r="B6" s="73"/>
      <c r="C6" s="117"/>
      <c r="D6" s="117"/>
      <c r="E6" s="117"/>
      <c r="F6" s="117"/>
      <c r="G6" s="117"/>
      <c r="H6" s="117"/>
      <c r="I6" s="117"/>
      <c r="J6" s="71"/>
      <c r="K6" s="117"/>
      <c r="L6" s="117"/>
      <c r="M6" s="117"/>
      <c r="N6" s="117"/>
      <c r="O6" s="117"/>
      <c r="P6" s="117"/>
      <c r="Q6" s="117"/>
      <c r="R6" s="71"/>
      <c r="S6" s="117"/>
      <c r="T6" s="117"/>
      <c r="U6" s="117"/>
      <c r="V6" s="117"/>
      <c r="W6" s="117"/>
      <c r="X6" s="117"/>
      <c r="Y6" s="117"/>
      <c r="Z6" s="80"/>
    </row>
    <row r="7" spans="1:28" x14ac:dyDescent="0.3">
      <c r="A7" s="58"/>
      <c r="B7" s="73"/>
      <c r="C7" s="72"/>
      <c r="D7" s="72"/>
      <c r="E7" s="72"/>
      <c r="F7" s="72"/>
      <c r="G7" s="72"/>
      <c r="H7" s="72"/>
      <c r="I7" s="72"/>
      <c r="J7" s="73"/>
      <c r="K7" s="72"/>
      <c r="L7" s="72"/>
      <c r="M7" s="72"/>
      <c r="N7" s="72"/>
      <c r="O7" s="72"/>
      <c r="P7" s="72"/>
      <c r="Q7" s="72"/>
      <c r="R7" s="71"/>
      <c r="S7" s="72"/>
      <c r="T7" s="72"/>
      <c r="U7" s="72"/>
      <c r="V7" s="72"/>
      <c r="W7" s="72"/>
      <c r="X7" s="72"/>
      <c r="Y7" s="72"/>
      <c r="Z7" s="80"/>
    </row>
    <row r="8" spans="1:28" x14ac:dyDescent="0.3">
      <c r="A8" s="58"/>
      <c r="B8" s="73"/>
      <c r="C8" s="81"/>
      <c r="D8" s="81"/>
      <c r="E8" s="81"/>
      <c r="F8" s="81"/>
      <c r="G8" s="81"/>
      <c r="H8" s="81"/>
      <c r="I8" s="82"/>
      <c r="J8" s="73"/>
      <c r="K8" s="81"/>
      <c r="L8" s="81"/>
      <c r="M8" s="81"/>
      <c r="N8" s="81"/>
      <c r="O8" s="81"/>
      <c r="P8" s="81"/>
      <c r="Q8" s="82"/>
      <c r="R8" s="74"/>
      <c r="S8" s="81"/>
      <c r="T8" s="81"/>
      <c r="U8" s="81"/>
      <c r="V8" s="81"/>
      <c r="W8" s="81"/>
      <c r="X8" s="81"/>
      <c r="Y8" s="82"/>
      <c r="Z8" s="80"/>
    </row>
    <row r="9" spans="1:28" x14ac:dyDescent="0.3">
      <c r="A9" s="58"/>
      <c r="B9" s="73"/>
      <c r="C9" s="82"/>
      <c r="D9" s="81"/>
      <c r="E9" s="81"/>
      <c r="F9" s="81"/>
      <c r="G9" s="81"/>
      <c r="H9" s="81"/>
      <c r="I9" s="82"/>
      <c r="J9" s="73"/>
      <c r="K9" s="82"/>
      <c r="L9" s="81"/>
      <c r="M9" s="81"/>
      <c r="N9" s="81"/>
      <c r="O9" s="81"/>
      <c r="P9" s="81"/>
      <c r="Q9" s="82"/>
      <c r="R9" s="74"/>
      <c r="S9" s="82"/>
      <c r="T9" s="81"/>
      <c r="U9" s="81"/>
      <c r="V9" s="81"/>
      <c r="W9" s="81"/>
      <c r="X9" s="81"/>
      <c r="Y9" s="82"/>
      <c r="Z9" s="80"/>
    </row>
    <row r="10" spans="1:28" x14ac:dyDescent="0.3">
      <c r="A10" s="58"/>
      <c r="B10" s="73"/>
      <c r="C10" s="82"/>
      <c r="D10" s="81"/>
      <c r="E10" s="81"/>
      <c r="F10" s="81"/>
      <c r="G10" s="81"/>
      <c r="H10" s="81"/>
      <c r="I10" s="82"/>
      <c r="J10" s="73"/>
      <c r="K10" s="82"/>
      <c r="L10" s="81"/>
      <c r="M10" s="81"/>
      <c r="N10" s="81"/>
      <c r="O10" s="81"/>
      <c r="P10" s="81"/>
      <c r="Q10" s="82"/>
      <c r="R10" s="74"/>
      <c r="S10" s="82"/>
      <c r="T10" s="81"/>
      <c r="U10" s="81"/>
      <c r="V10" s="81"/>
      <c r="W10" s="81"/>
      <c r="X10" s="81"/>
      <c r="Y10" s="82"/>
      <c r="Z10" s="80"/>
    </row>
    <row r="11" spans="1:28" x14ac:dyDescent="0.3">
      <c r="A11" s="58"/>
      <c r="B11" s="73"/>
      <c r="C11" s="82"/>
      <c r="D11" s="81"/>
      <c r="E11" s="81"/>
      <c r="F11" s="81"/>
      <c r="G11" s="81"/>
      <c r="H11" s="81"/>
      <c r="I11" s="82"/>
      <c r="J11" s="73"/>
      <c r="K11" s="82"/>
      <c r="L11" s="81"/>
      <c r="M11" s="81"/>
      <c r="N11" s="81"/>
      <c r="O11" s="81"/>
      <c r="P11" s="81"/>
      <c r="Q11" s="82"/>
      <c r="R11" s="74"/>
      <c r="S11" s="82"/>
      <c r="T11" s="81"/>
      <c r="U11" s="81"/>
      <c r="V11" s="81"/>
      <c r="W11" s="81"/>
      <c r="X11" s="81"/>
      <c r="Y11" s="82"/>
      <c r="Z11" s="80"/>
    </row>
    <row r="12" spans="1:28" x14ac:dyDescent="0.3">
      <c r="A12" s="58"/>
      <c r="B12" s="73"/>
      <c r="C12" s="82"/>
      <c r="D12" s="81"/>
      <c r="E12" s="81"/>
      <c r="F12" s="81"/>
      <c r="G12" s="81"/>
      <c r="H12" s="81"/>
      <c r="I12" s="81"/>
      <c r="J12" s="73"/>
      <c r="K12" s="82"/>
      <c r="L12" s="81"/>
      <c r="M12" s="81"/>
      <c r="N12" s="81"/>
      <c r="O12" s="81"/>
      <c r="P12" s="81"/>
      <c r="Q12" s="81"/>
      <c r="R12" s="74"/>
      <c r="S12" s="82"/>
      <c r="T12" s="81"/>
      <c r="U12" s="81"/>
      <c r="V12" s="81"/>
      <c r="W12" s="81"/>
      <c r="X12" s="81"/>
      <c r="Y12" s="82"/>
      <c r="Z12" s="80"/>
    </row>
    <row r="13" spans="1:28" x14ac:dyDescent="0.3">
      <c r="A13" s="58"/>
      <c r="B13" s="73"/>
      <c r="C13" s="81"/>
      <c r="D13" s="81"/>
      <c r="E13" s="81"/>
      <c r="F13" s="81"/>
      <c r="G13" s="81"/>
      <c r="H13" s="81"/>
      <c r="I13" s="81"/>
      <c r="J13" s="73"/>
      <c r="K13" s="81"/>
      <c r="L13" s="81"/>
      <c r="M13" s="81"/>
      <c r="N13" s="81"/>
      <c r="O13" s="81"/>
      <c r="P13" s="81"/>
      <c r="Q13" s="81"/>
      <c r="R13" s="74"/>
      <c r="S13" s="81"/>
      <c r="T13" s="81"/>
      <c r="U13" s="81"/>
      <c r="V13" s="81"/>
      <c r="W13" s="81"/>
      <c r="X13" s="81"/>
      <c r="Y13" s="81"/>
      <c r="Z13" s="80"/>
    </row>
    <row r="14" spans="1:28" x14ac:dyDescent="0.3">
      <c r="A14" s="58"/>
      <c r="B14" s="73"/>
      <c r="C14" s="75"/>
      <c r="D14" s="75"/>
      <c r="E14" s="75"/>
      <c r="F14" s="75"/>
      <c r="G14" s="75"/>
      <c r="H14" s="75"/>
      <c r="I14" s="75"/>
      <c r="J14" s="73"/>
      <c r="K14" s="75"/>
      <c r="L14" s="75"/>
      <c r="M14" s="75"/>
      <c r="N14" s="75"/>
      <c r="O14" s="75"/>
      <c r="P14" s="75"/>
      <c r="Q14" s="75"/>
      <c r="R14" s="73"/>
      <c r="S14" s="75"/>
      <c r="T14" s="75"/>
      <c r="U14" s="75"/>
      <c r="V14" s="75"/>
      <c r="W14" s="75"/>
      <c r="X14" s="75"/>
      <c r="Y14" s="75"/>
      <c r="Z14" s="80"/>
    </row>
    <row r="15" spans="1:28" ht="18" x14ac:dyDescent="0.35">
      <c r="A15" s="58"/>
      <c r="B15" s="73"/>
      <c r="C15" s="117"/>
      <c r="D15" s="117"/>
      <c r="E15" s="117"/>
      <c r="F15" s="117"/>
      <c r="G15" s="117"/>
      <c r="H15" s="117"/>
      <c r="I15" s="117"/>
      <c r="J15" s="76"/>
      <c r="K15" s="117"/>
      <c r="L15" s="117"/>
      <c r="M15" s="117"/>
      <c r="N15" s="117"/>
      <c r="O15" s="117"/>
      <c r="P15" s="117"/>
      <c r="Q15" s="117"/>
      <c r="R15" s="76"/>
      <c r="S15" s="117"/>
      <c r="T15" s="117"/>
      <c r="U15" s="117"/>
      <c r="V15" s="117"/>
      <c r="W15" s="117"/>
      <c r="X15" s="117"/>
      <c r="Y15" s="117"/>
      <c r="Z15" s="80"/>
    </row>
    <row r="16" spans="1:28" x14ac:dyDescent="0.3">
      <c r="A16" s="58"/>
      <c r="B16" s="73"/>
      <c r="C16" s="72"/>
      <c r="D16" s="72"/>
      <c r="E16" s="72"/>
      <c r="F16" s="72"/>
      <c r="G16" s="72"/>
      <c r="H16" s="72"/>
      <c r="I16" s="72"/>
      <c r="J16" s="71"/>
      <c r="K16" s="72"/>
      <c r="L16" s="72"/>
      <c r="M16" s="72"/>
      <c r="N16" s="72"/>
      <c r="O16" s="72"/>
      <c r="P16" s="72"/>
      <c r="Q16" s="72"/>
      <c r="R16" s="71"/>
      <c r="S16" s="72"/>
      <c r="T16" s="72"/>
      <c r="U16" s="72"/>
      <c r="V16" s="72"/>
      <c r="W16" s="72"/>
      <c r="X16" s="72"/>
      <c r="Y16" s="72"/>
      <c r="Z16" s="80"/>
    </row>
    <row r="17" spans="1:26" x14ac:dyDescent="0.3">
      <c r="A17" s="58"/>
      <c r="B17" s="73"/>
      <c r="C17" s="81"/>
      <c r="D17" s="81"/>
      <c r="E17" s="81"/>
      <c r="F17" s="81"/>
      <c r="G17" s="81"/>
      <c r="H17" s="81"/>
      <c r="I17" s="82"/>
      <c r="J17" s="74"/>
      <c r="K17" s="81"/>
      <c r="L17" s="81"/>
      <c r="M17" s="81"/>
      <c r="N17" s="81"/>
      <c r="O17" s="81"/>
      <c r="P17" s="81"/>
      <c r="Q17" s="82"/>
      <c r="R17" s="74"/>
      <c r="S17" s="81"/>
      <c r="T17" s="81"/>
      <c r="U17" s="81"/>
      <c r="V17" s="81"/>
      <c r="W17" s="81"/>
      <c r="X17" s="81"/>
      <c r="Y17" s="82"/>
      <c r="Z17" s="80"/>
    </row>
    <row r="18" spans="1:26" x14ac:dyDescent="0.3">
      <c r="A18" s="58"/>
      <c r="B18" s="73"/>
      <c r="C18" s="82"/>
      <c r="D18" s="81"/>
      <c r="E18" s="81"/>
      <c r="F18" s="81"/>
      <c r="G18" s="81"/>
      <c r="H18" s="81"/>
      <c r="I18" s="82"/>
      <c r="J18" s="74"/>
      <c r="K18" s="82"/>
      <c r="L18" s="81"/>
      <c r="M18" s="81"/>
      <c r="N18" s="81"/>
      <c r="O18" s="81"/>
      <c r="P18" s="81"/>
      <c r="Q18" s="82"/>
      <c r="R18" s="74"/>
      <c r="S18" s="82"/>
      <c r="T18" s="81"/>
      <c r="U18" s="81"/>
      <c r="V18" s="81"/>
      <c r="W18" s="81"/>
      <c r="X18" s="81"/>
      <c r="Y18" s="82"/>
      <c r="Z18" s="80"/>
    </row>
    <row r="19" spans="1:26" x14ac:dyDescent="0.3">
      <c r="A19" s="58"/>
      <c r="B19" s="73"/>
      <c r="C19" s="82"/>
      <c r="D19" s="81"/>
      <c r="E19" s="81"/>
      <c r="F19" s="81"/>
      <c r="G19" s="81"/>
      <c r="H19" s="81"/>
      <c r="I19" s="82"/>
      <c r="J19" s="74"/>
      <c r="K19" s="82"/>
      <c r="L19" s="81"/>
      <c r="M19" s="81"/>
      <c r="N19" s="81"/>
      <c r="O19" s="81"/>
      <c r="P19" s="81"/>
      <c r="Q19" s="82"/>
      <c r="R19" s="74"/>
      <c r="S19" s="82"/>
      <c r="T19" s="81"/>
      <c r="U19" s="81"/>
      <c r="V19" s="81"/>
      <c r="W19" s="81"/>
      <c r="X19" s="81"/>
      <c r="Y19" s="82"/>
      <c r="Z19" s="80"/>
    </row>
    <row r="20" spans="1:26" x14ac:dyDescent="0.3">
      <c r="A20" s="58"/>
      <c r="B20" s="73"/>
      <c r="C20" s="82"/>
      <c r="D20" s="81"/>
      <c r="E20" s="81"/>
      <c r="F20" s="81"/>
      <c r="G20" s="81"/>
      <c r="H20" s="81"/>
      <c r="I20" s="82"/>
      <c r="J20" s="74"/>
      <c r="K20" s="82"/>
      <c r="L20" s="81"/>
      <c r="M20" s="81"/>
      <c r="N20" s="81"/>
      <c r="O20" s="81"/>
      <c r="P20" s="81"/>
      <c r="Q20" s="82"/>
      <c r="R20" s="74"/>
      <c r="S20" s="82"/>
      <c r="T20" s="81"/>
      <c r="U20" s="81"/>
      <c r="V20" s="81"/>
      <c r="W20" s="81"/>
      <c r="X20" s="81"/>
      <c r="Y20" s="82"/>
      <c r="Z20" s="80"/>
    </row>
    <row r="21" spans="1:26" x14ac:dyDescent="0.3">
      <c r="A21" s="58"/>
      <c r="B21" s="73"/>
      <c r="C21" s="82"/>
      <c r="D21" s="81"/>
      <c r="E21" s="81"/>
      <c r="F21" s="81"/>
      <c r="G21" s="81"/>
      <c r="H21" s="81"/>
      <c r="I21" s="81"/>
      <c r="J21" s="74"/>
      <c r="K21" s="82"/>
      <c r="L21" s="81"/>
      <c r="M21" s="81"/>
      <c r="N21" s="81"/>
      <c r="O21" s="81"/>
      <c r="P21" s="81"/>
      <c r="Q21" s="81"/>
      <c r="R21" s="74"/>
      <c r="S21" s="82"/>
      <c r="T21" s="81"/>
      <c r="U21" s="81"/>
      <c r="V21" s="81"/>
      <c r="W21" s="81"/>
      <c r="X21" s="81"/>
      <c r="Y21" s="82"/>
      <c r="Z21" s="80"/>
    </row>
    <row r="22" spans="1:26" x14ac:dyDescent="0.3">
      <c r="A22" s="58"/>
      <c r="B22" s="73"/>
      <c r="C22" s="81"/>
      <c r="D22" s="81"/>
      <c r="E22" s="81"/>
      <c r="F22" s="81"/>
      <c r="G22" s="81"/>
      <c r="H22" s="81"/>
      <c r="I22" s="81"/>
      <c r="J22" s="74"/>
      <c r="K22" s="81"/>
      <c r="L22" s="81"/>
      <c r="M22" s="81"/>
      <c r="N22" s="81"/>
      <c r="O22" s="81"/>
      <c r="P22" s="81"/>
      <c r="Q22" s="81"/>
      <c r="R22" s="74"/>
      <c r="S22" s="82"/>
      <c r="T22" s="81"/>
      <c r="U22" s="81"/>
      <c r="V22" s="81"/>
      <c r="W22" s="81"/>
      <c r="X22" s="81"/>
      <c r="Y22" s="81"/>
      <c r="Z22" s="80"/>
    </row>
    <row r="23" spans="1:26" x14ac:dyDescent="0.3">
      <c r="A23" s="58"/>
      <c r="B23" s="73"/>
      <c r="C23" s="75"/>
      <c r="D23" s="75"/>
      <c r="E23" s="75"/>
      <c r="F23" s="75"/>
      <c r="G23" s="75"/>
      <c r="H23" s="75"/>
      <c r="I23" s="75"/>
      <c r="J23" s="73"/>
      <c r="K23" s="75"/>
      <c r="L23" s="75"/>
      <c r="M23" s="75"/>
      <c r="N23" s="75"/>
      <c r="O23" s="75"/>
      <c r="P23" s="75"/>
      <c r="Q23" s="75"/>
      <c r="R23" s="73"/>
      <c r="S23" s="75"/>
      <c r="T23" s="75"/>
      <c r="U23" s="75"/>
      <c r="V23" s="75"/>
      <c r="W23" s="75"/>
      <c r="X23" s="75"/>
      <c r="Y23" s="75"/>
      <c r="Z23" s="80"/>
    </row>
    <row r="24" spans="1:26" ht="18" x14ac:dyDescent="0.35">
      <c r="A24" s="58"/>
      <c r="B24" s="73"/>
      <c r="C24" s="117"/>
      <c r="D24" s="117"/>
      <c r="E24" s="117"/>
      <c r="F24" s="117"/>
      <c r="G24" s="117"/>
      <c r="H24" s="117"/>
      <c r="I24" s="117"/>
      <c r="J24" s="77"/>
      <c r="K24" s="117"/>
      <c r="L24" s="117"/>
      <c r="M24" s="117"/>
      <c r="N24" s="117"/>
      <c r="O24" s="117"/>
      <c r="P24" s="117"/>
      <c r="Q24" s="117"/>
      <c r="R24" s="77"/>
      <c r="S24" s="117"/>
      <c r="T24" s="117"/>
      <c r="U24" s="117"/>
      <c r="V24" s="117"/>
      <c r="W24" s="117"/>
      <c r="X24" s="117"/>
      <c r="Y24" s="117"/>
      <c r="Z24" s="80"/>
    </row>
    <row r="25" spans="1:26" x14ac:dyDescent="0.3">
      <c r="A25" s="58"/>
      <c r="B25" s="73"/>
      <c r="C25" s="72"/>
      <c r="D25" s="72"/>
      <c r="E25" s="72"/>
      <c r="F25" s="72"/>
      <c r="G25" s="72"/>
      <c r="H25" s="72"/>
      <c r="I25" s="72"/>
      <c r="J25" s="71"/>
      <c r="K25" s="72"/>
      <c r="L25" s="72"/>
      <c r="M25" s="72"/>
      <c r="N25" s="72"/>
      <c r="O25" s="72"/>
      <c r="P25" s="72"/>
      <c r="Q25" s="72"/>
      <c r="R25" s="71"/>
      <c r="S25" s="72"/>
      <c r="T25" s="72"/>
      <c r="U25" s="72"/>
      <c r="V25" s="72"/>
      <c r="W25" s="72"/>
      <c r="X25" s="72"/>
      <c r="Y25" s="72"/>
      <c r="Z25" s="80"/>
    </row>
    <row r="26" spans="1:26" x14ac:dyDescent="0.3">
      <c r="A26" s="58"/>
      <c r="B26" s="73"/>
      <c r="C26" s="81"/>
      <c r="D26" s="81"/>
      <c r="E26" s="81"/>
      <c r="F26" s="81"/>
      <c r="G26" s="81"/>
      <c r="H26" s="81"/>
      <c r="I26" s="82"/>
      <c r="J26" s="74"/>
      <c r="K26" s="81"/>
      <c r="L26" s="81"/>
      <c r="M26" s="81"/>
      <c r="N26" s="81"/>
      <c r="O26" s="81"/>
      <c r="P26" s="81"/>
      <c r="Q26" s="82"/>
      <c r="R26" s="74"/>
      <c r="S26" s="81"/>
      <c r="T26" s="81"/>
      <c r="U26" s="81"/>
      <c r="V26" s="81"/>
      <c r="W26" s="81"/>
      <c r="X26" s="81"/>
      <c r="Y26" s="82"/>
      <c r="Z26" s="80"/>
    </row>
    <row r="27" spans="1:26" x14ac:dyDescent="0.3">
      <c r="A27" s="58"/>
      <c r="B27" s="73"/>
      <c r="C27" s="82"/>
      <c r="D27" s="81"/>
      <c r="E27" s="81"/>
      <c r="F27" s="81"/>
      <c r="G27" s="81"/>
      <c r="H27" s="81"/>
      <c r="I27" s="82"/>
      <c r="J27" s="74"/>
      <c r="K27" s="82"/>
      <c r="L27" s="81"/>
      <c r="M27" s="81"/>
      <c r="N27" s="81"/>
      <c r="O27" s="81"/>
      <c r="P27" s="81"/>
      <c r="Q27" s="82"/>
      <c r="R27" s="74"/>
      <c r="S27" s="81"/>
      <c r="T27" s="81"/>
      <c r="U27" s="81"/>
      <c r="V27" s="81"/>
      <c r="W27" s="81"/>
      <c r="X27" s="81"/>
      <c r="Y27" s="82"/>
      <c r="Z27" s="80"/>
    </row>
    <row r="28" spans="1:26" x14ac:dyDescent="0.3">
      <c r="A28" s="58"/>
      <c r="B28" s="73"/>
      <c r="C28" s="82"/>
      <c r="D28" s="81"/>
      <c r="E28" s="81"/>
      <c r="F28" s="81"/>
      <c r="G28" s="81"/>
      <c r="H28" s="81"/>
      <c r="I28" s="82"/>
      <c r="J28" s="74"/>
      <c r="K28" s="82"/>
      <c r="L28" s="81"/>
      <c r="M28" s="81"/>
      <c r="N28" s="81"/>
      <c r="O28" s="81"/>
      <c r="P28" s="81"/>
      <c r="Q28" s="82"/>
      <c r="R28" s="74"/>
      <c r="S28" s="81"/>
      <c r="T28" s="81"/>
      <c r="U28" s="81"/>
      <c r="V28" s="81"/>
      <c r="W28" s="81"/>
      <c r="X28" s="81"/>
      <c r="Y28" s="82"/>
      <c r="Z28" s="80"/>
    </row>
    <row r="29" spans="1:26" x14ac:dyDescent="0.3">
      <c r="A29" s="58"/>
      <c r="B29" s="73"/>
      <c r="C29" s="82"/>
      <c r="D29" s="81"/>
      <c r="E29" s="81"/>
      <c r="F29" s="81"/>
      <c r="G29" s="81"/>
      <c r="H29" s="81"/>
      <c r="I29" s="82"/>
      <c r="J29" s="74"/>
      <c r="K29" s="82"/>
      <c r="L29" s="81"/>
      <c r="M29" s="81"/>
      <c r="N29" s="81"/>
      <c r="O29" s="81"/>
      <c r="P29" s="81"/>
      <c r="Q29" s="82"/>
      <c r="R29" s="74"/>
      <c r="S29" s="81"/>
      <c r="T29" s="81"/>
      <c r="U29" s="81"/>
      <c r="V29" s="81"/>
      <c r="W29" s="81"/>
      <c r="X29" s="81"/>
      <c r="Y29" s="82"/>
      <c r="Z29" s="80"/>
    </row>
    <row r="30" spans="1:26" x14ac:dyDescent="0.3">
      <c r="A30" s="58"/>
      <c r="B30" s="73"/>
      <c r="C30" s="82"/>
      <c r="D30" s="81"/>
      <c r="E30" s="81"/>
      <c r="F30" s="81"/>
      <c r="G30" s="81"/>
      <c r="H30" s="81"/>
      <c r="I30" s="81"/>
      <c r="J30" s="74"/>
      <c r="K30" s="82"/>
      <c r="L30" s="81"/>
      <c r="M30" s="81"/>
      <c r="N30" s="81"/>
      <c r="O30" s="81"/>
      <c r="P30" s="81"/>
      <c r="Q30" s="82"/>
      <c r="R30" s="74"/>
      <c r="S30" s="81"/>
      <c r="T30" s="81"/>
      <c r="U30" s="81"/>
      <c r="V30" s="81"/>
      <c r="W30" s="81"/>
      <c r="X30" s="81"/>
      <c r="Y30" s="81"/>
      <c r="Z30" s="80"/>
    </row>
    <row r="31" spans="1:26" x14ac:dyDescent="0.3">
      <c r="A31" s="58"/>
      <c r="B31" s="73"/>
      <c r="C31" s="81"/>
      <c r="D31" s="81"/>
      <c r="E31" s="81"/>
      <c r="F31" s="81"/>
      <c r="G31" s="81"/>
      <c r="H31" s="81"/>
      <c r="I31" s="81"/>
      <c r="J31" s="74"/>
      <c r="K31" s="81"/>
      <c r="L31" s="81"/>
      <c r="M31" s="81"/>
      <c r="N31" s="81"/>
      <c r="O31" s="81"/>
      <c r="P31" s="81"/>
      <c r="Q31" s="81"/>
      <c r="R31" s="74"/>
      <c r="S31" s="81"/>
      <c r="T31" s="81"/>
      <c r="U31" s="81"/>
      <c r="V31" s="81"/>
      <c r="W31" s="81"/>
      <c r="X31" s="81"/>
      <c r="Y31" s="81"/>
      <c r="Z31" s="80"/>
    </row>
    <row r="32" spans="1:26" x14ac:dyDescent="0.3">
      <c r="A32" s="58"/>
      <c r="B32" s="73"/>
      <c r="C32" s="75"/>
      <c r="D32" s="75"/>
      <c r="E32" s="75"/>
      <c r="F32" s="75"/>
      <c r="G32" s="75"/>
      <c r="H32" s="75"/>
      <c r="I32" s="75"/>
      <c r="J32" s="73"/>
      <c r="K32" s="75"/>
      <c r="L32" s="75"/>
      <c r="M32" s="75"/>
      <c r="N32" s="75"/>
      <c r="O32" s="75"/>
      <c r="P32" s="75"/>
      <c r="Q32" s="75"/>
      <c r="R32" s="73"/>
      <c r="S32" s="75"/>
      <c r="T32" s="75"/>
      <c r="U32" s="75"/>
      <c r="V32" s="75"/>
      <c r="W32" s="75"/>
      <c r="X32" s="75"/>
      <c r="Y32" s="75"/>
      <c r="Z32" s="80"/>
    </row>
    <row r="33" spans="1:27" ht="18" x14ac:dyDescent="0.35">
      <c r="A33" s="58"/>
      <c r="B33" s="73"/>
      <c r="C33" s="117"/>
      <c r="D33" s="117"/>
      <c r="E33" s="117"/>
      <c r="F33" s="117"/>
      <c r="G33" s="117"/>
      <c r="H33" s="117"/>
      <c r="I33" s="117"/>
      <c r="J33" s="76"/>
      <c r="K33" s="117"/>
      <c r="L33" s="117"/>
      <c r="M33" s="117"/>
      <c r="N33" s="117"/>
      <c r="O33" s="117"/>
      <c r="P33" s="117"/>
      <c r="Q33" s="117"/>
      <c r="R33" s="76"/>
      <c r="S33" s="117"/>
      <c r="T33" s="117"/>
      <c r="U33" s="117"/>
      <c r="V33" s="117"/>
      <c r="W33" s="117"/>
      <c r="X33" s="117"/>
      <c r="Y33" s="117"/>
      <c r="Z33" s="80"/>
    </row>
    <row r="34" spans="1:27" x14ac:dyDescent="0.3">
      <c r="A34" s="58"/>
      <c r="B34" s="73"/>
      <c r="C34" s="72"/>
      <c r="D34" s="72"/>
      <c r="E34" s="72"/>
      <c r="F34" s="72"/>
      <c r="G34" s="72"/>
      <c r="H34" s="72"/>
      <c r="I34" s="72"/>
      <c r="J34" s="71"/>
      <c r="K34" s="72"/>
      <c r="L34" s="72"/>
      <c r="M34" s="72"/>
      <c r="N34" s="72"/>
      <c r="O34" s="72"/>
      <c r="P34" s="72"/>
      <c r="Q34" s="72"/>
      <c r="R34" s="71"/>
      <c r="S34" s="72"/>
      <c r="T34" s="72"/>
      <c r="U34" s="72"/>
      <c r="V34" s="72"/>
      <c r="W34" s="72"/>
      <c r="X34" s="72"/>
      <c r="Y34" s="72"/>
      <c r="Z34" s="80"/>
    </row>
    <row r="35" spans="1:27" x14ac:dyDescent="0.3">
      <c r="A35" s="58"/>
      <c r="B35" s="73"/>
      <c r="C35" s="81"/>
      <c r="D35" s="81"/>
      <c r="E35" s="81"/>
      <c r="F35" s="81"/>
      <c r="G35" s="81"/>
      <c r="H35" s="81"/>
      <c r="I35" s="82"/>
      <c r="J35" s="74"/>
      <c r="K35" s="81"/>
      <c r="L35" s="81"/>
      <c r="M35" s="81"/>
      <c r="N35" s="81"/>
      <c r="O35" s="81"/>
      <c r="P35" s="81"/>
      <c r="Q35" s="82"/>
      <c r="R35" s="74"/>
      <c r="S35" s="82"/>
      <c r="T35" s="81"/>
      <c r="U35" s="81"/>
      <c r="V35" s="81"/>
      <c r="W35" s="81"/>
      <c r="X35" s="81"/>
      <c r="Y35" s="82"/>
      <c r="Z35" s="80"/>
    </row>
    <row r="36" spans="1:27" x14ac:dyDescent="0.3">
      <c r="A36" s="58"/>
      <c r="B36" s="73"/>
      <c r="C36" s="82"/>
      <c r="D36" s="81"/>
      <c r="E36" s="81"/>
      <c r="F36" s="81"/>
      <c r="G36" s="81"/>
      <c r="H36" s="81"/>
      <c r="I36" s="82"/>
      <c r="J36" s="74"/>
      <c r="K36" s="82"/>
      <c r="L36" s="81"/>
      <c r="M36" s="81"/>
      <c r="N36" s="81"/>
      <c r="O36" s="81"/>
      <c r="P36" s="81"/>
      <c r="Q36" s="82"/>
      <c r="R36" s="74"/>
      <c r="S36" s="82"/>
      <c r="T36" s="81"/>
      <c r="U36" s="81"/>
      <c r="V36" s="81"/>
      <c r="W36" s="81"/>
      <c r="X36" s="81"/>
      <c r="Y36" s="82"/>
      <c r="Z36" s="80"/>
    </row>
    <row r="37" spans="1:27" x14ac:dyDescent="0.3">
      <c r="A37" s="58"/>
      <c r="B37" s="73"/>
      <c r="C37" s="82"/>
      <c r="D37" s="81"/>
      <c r="E37" s="81"/>
      <c r="F37" s="81"/>
      <c r="G37" s="81"/>
      <c r="H37" s="81"/>
      <c r="I37" s="82"/>
      <c r="J37" s="74"/>
      <c r="K37" s="82"/>
      <c r="L37" s="81"/>
      <c r="M37" s="81"/>
      <c r="N37" s="81"/>
      <c r="O37" s="81"/>
      <c r="P37" s="81"/>
      <c r="Q37" s="82"/>
      <c r="R37" s="74"/>
      <c r="S37" s="82"/>
      <c r="T37" s="81"/>
      <c r="U37" s="81"/>
      <c r="V37" s="81"/>
      <c r="W37" s="81"/>
      <c r="X37" s="81"/>
      <c r="Y37" s="82"/>
      <c r="Z37" s="80"/>
    </row>
    <row r="38" spans="1:27" x14ac:dyDescent="0.3">
      <c r="A38" s="58"/>
      <c r="B38" s="73"/>
      <c r="C38" s="82"/>
      <c r="D38" s="81"/>
      <c r="E38" s="81"/>
      <c r="F38" s="81"/>
      <c r="G38" s="81"/>
      <c r="H38" s="81"/>
      <c r="I38" s="82"/>
      <c r="J38" s="74"/>
      <c r="K38" s="82"/>
      <c r="L38" s="81"/>
      <c r="M38" s="81"/>
      <c r="N38" s="81"/>
      <c r="O38" s="81"/>
      <c r="P38" s="81"/>
      <c r="Q38" s="82"/>
      <c r="R38" s="74"/>
      <c r="S38" s="82"/>
      <c r="T38" s="81"/>
      <c r="U38" s="81"/>
      <c r="V38" s="81"/>
      <c r="W38" s="81"/>
      <c r="X38" s="81"/>
      <c r="Y38" s="82"/>
      <c r="Z38" s="80"/>
    </row>
    <row r="39" spans="1:27" x14ac:dyDescent="0.3">
      <c r="A39" s="58"/>
      <c r="B39" s="73"/>
      <c r="C39" s="82"/>
      <c r="D39" s="81"/>
      <c r="E39" s="81"/>
      <c r="F39" s="81"/>
      <c r="G39" s="81"/>
      <c r="H39" s="81"/>
      <c r="I39" s="81"/>
      <c r="J39" s="74"/>
      <c r="K39" s="82"/>
      <c r="L39" s="81"/>
      <c r="M39" s="81"/>
      <c r="N39" s="81"/>
      <c r="O39" s="81"/>
      <c r="P39" s="81"/>
      <c r="Q39" s="82"/>
      <c r="R39" s="74"/>
      <c r="S39" s="82"/>
      <c r="T39" s="81"/>
      <c r="U39" s="81"/>
      <c r="V39" s="81"/>
      <c r="W39" s="81"/>
      <c r="X39" s="81"/>
      <c r="Y39" s="81"/>
      <c r="Z39" s="80"/>
    </row>
    <row r="40" spans="1:27" x14ac:dyDescent="0.3">
      <c r="A40" s="58"/>
      <c r="B40" s="73"/>
      <c r="C40" s="81"/>
      <c r="D40" s="81"/>
      <c r="E40" s="81"/>
      <c r="F40" s="81"/>
      <c r="G40" s="81"/>
      <c r="H40" s="81"/>
      <c r="I40" s="81"/>
      <c r="J40" s="74"/>
      <c r="K40" s="81"/>
      <c r="L40" s="81"/>
      <c r="M40" s="81"/>
      <c r="N40" s="81"/>
      <c r="O40" s="81"/>
      <c r="P40" s="81"/>
      <c r="Q40" s="81"/>
      <c r="R40" s="74"/>
      <c r="S40" s="81"/>
      <c r="T40" s="81"/>
      <c r="U40" s="81"/>
      <c r="V40" s="81"/>
      <c r="W40" s="81"/>
      <c r="X40" s="81"/>
      <c r="Y40" s="81"/>
      <c r="Z40" s="80"/>
      <c r="AA40" s="58"/>
    </row>
    <row r="41" spans="1:27" ht="7.05" customHeight="1" x14ac:dyDescent="0.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7.05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x14ac:dyDescent="0.3">
      <c r="B43" s="58"/>
      <c r="C43" s="115"/>
      <c r="D43" s="115"/>
      <c r="E43" s="83"/>
      <c r="F43" s="83"/>
      <c r="G43" s="115"/>
      <c r="H43" s="115"/>
      <c r="I43" s="84"/>
      <c r="J43" s="84"/>
      <c r="K43" s="84"/>
      <c r="L43" s="84"/>
      <c r="M43" s="84"/>
      <c r="N43" s="116"/>
      <c r="O43" s="116"/>
      <c r="P43" s="84"/>
      <c r="Q43" s="85"/>
      <c r="R43" s="85"/>
      <c r="S43" s="85"/>
      <c r="T43" s="85"/>
      <c r="U43" s="86"/>
      <c r="V43" s="86"/>
      <c r="W43" s="86"/>
      <c r="X43" s="86"/>
      <c r="Y43" s="86"/>
      <c r="Z43" s="58"/>
      <c r="AA43" s="58"/>
    </row>
    <row r="44" spans="1:27" x14ac:dyDescent="0.3">
      <c r="B44" s="58"/>
      <c r="C44" s="115"/>
      <c r="D44" s="115"/>
      <c r="E44" s="83"/>
      <c r="F44" s="83"/>
      <c r="G44" s="84"/>
      <c r="H44" s="84"/>
      <c r="I44" s="84"/>
      <c r="J44" s="84"/>
      <c r="K44" s="84"/>
      <c r="L44" s="84"/>
      <c r="M44" s="84"/>
      <c r="N44" s="116"/>
      <c r="O44" s="116"/>
      <c r="P44" s="84"/>
      <c r="Q44" s="60"/>
      <c r="R44" s="60"/>
      <c r="S44" s="60"/>
      <c r="T44" s="60"/>
      <c r="U44" s="58"/>
      <c r="V44" s="58"/>
      <c r="W44" s="58"/>
      <c r="X44" s="58"/>
      <c r="Y44" s="58"/>
      <c r="Z44" s="58"/>
      <c r="AA44" s="58"/>
    </row>
    <row r="45" spans="1:27" x14ac:dyDescent="0.3">
      <c r="B45" s="58"/>
      <c r="C45" s="115"/>
      <c r="D45" s="115"/>
      <c r="E45" s="83"/>
      <c r="F45" s="83"/>
      <c r="G45" s="84"/>
      <c r="H45" s="84"/>
      <c r="I45" s="84"/>
      <c r="J45" s="84"/>
      <c r="K45" s="84"/>
      <c r="L45" s="84"/>
      <c r="M45" s="84"/>
      <c r="N45" s="116"/>
      <c r="O45" s="116"/>
      <c r="P45" s="84"/>
      <c r="Q45" s="60"/>
      <c r="R45" s="60"/>
      <c r="S45" s="60"/>
      <c r="T45" s="60"/>
      <c r="U45" s="58"/>
      <c r="V45" s="58"/>
      <c r="W45" s="58"/>
      <c r="X45" s="58"/>
      <c r="Y45" s="58"/>
      <c r="Z45" s="58"/>
      <c r="AA45" s="58"/>
    </row>
    <row r="46" spans="1:27" x14ac:dyDescent="0.3">
      <c r="B46" s="58"/>
      <c r="C46" s="115"/>
      <c r="D46" s="115"/>
      <c r="E46" s="83"/>
      <c r="F46" s="83"/>
      <c r="G46" s="84"/>
      <c r="H46" s="84"/>
      <c r="I46" s="84"/>
      <c r="J46" s="84"/>
      <c r="K46" s="84"/>
      <c r="L46" s="84"/>
      <c r="M46" s="84"/>
      <c r="N46" s="116"/>
      <c r="O46" s="116"/>
      <c r="P46" s="84"/>
      <c r="Q46" s="60"/>
      <c r="R46" s="60"/>
      <c r="S46" s="60"/>
      <c r="T46" s="60"/>
      <c r="U46" s="58"/>
      <c r="V46" s="58"/>
      <c r="W46" s="58"/>
      <c r="X46" s="58"/>
      <c r="Y46" s="58"/>
      <c r="Z46" s="58"/>
      <c r="AA46" s="58"/>
    </row>
    <row r="47" spans="1:27" x14ac:dyDescent="0.3">
      <c r="B47" s="58"/>
      <c r="C47" s="115"/>
      <c r="D47" s="115"/>
      <c r="E47" s="83"/>
      <c r="F47" s="83"/>
      <c r="G47" s="84"/>
      <c r="H47" s="84"/>
      <c r="I47" s="84"/>
      <c r="J47" s="84"/>
      <c r="K47" s="84"/>
      <c r="L47" s="84"/>
      <c r="M47" s="84"/>
      <c r="N47" s="116"/>
      <c r="O47" s="116"/>
      <c r="P47" s="84"/>
      <c r="Q47" s="60"/>
      <c r="R47" s="60"/>
      <c r="S47" s="60"/>
      <c r="T47" s="60"/>
      <c r="U47" s="58"/>
      <c r="V47" s="58"/>
      <c r="W47" s="58"/>
      <c r="X47" s="58"/>
      <c r="Y47" s="58"/>
      <c r="Z47" s="58"/>
      <c r="AA47" s="58"/>
    </row>
    <row r="48" spans="1:27" x14ac:dyDescent="0.3">
      <c r="B48" s="58"/>
      <c r="C48" s="115"/>
      <c r="D48" s="115"/>
      <c r="E48" s="83"/>
      <c r="F48" s="83"/>
      <c r="G48" s="60"/>
      <c r="H48" s="60"/>
      <c r="I48" s="60"/>
      <c r="J48" s="60"/>
      <c r="K48" s="60"/>
      <c r="L48" s="60"/>
      <c r="M48" s="60"/>
      <c r="N48" s="116"/>
      <c r="O48" s="116"/>
      <c r="P48" s="84"/>
      <c r="Q48" s="60"/>
      <c r="R48" s="60"/>
      <c r="S48" s="60"/>
      <c r="T48" s="60"/>
      <c r="U48" s="58"/>
      <c r="V48" s="58"/>
      <c r="W48" s="58"/>
      <c r="X48" s="58"/>
      <c r="Y48" s="58"/>
      <c r="Z48" s="58"/>
      <c r="AA48" s="58"/>
    </row>
    <row r="49" spans="2:27" x14ac:dyDescent="0.3">
      <c r="B49" s="58"/>
      <c r="C49" s="115"/>
      <c r="D49" s="115"/>
      <c r="E49" s="83"/>
      <c r="F49" s="83"/>
      <c r="G49" s="60"/>
      <c r="H49" s="60"/>
      <c r="I49" s="60"/>
      <c r="J49" s="60"/>
      <c r="K49" s="60"/>
      <c r="L49" s="60"/>
      <c r="M49" s="60"/>
      <c r="N49" s="116"/>
      <c r="O49" s="116"/>
      <c r="P49" s="84"/>
      <c r="Q49" s="60"/>
      <c r="R49" s="60"/>
      <c r="S49" s="60"/>
      <c r="T49" s="60"/>
      <c r="U49" s="58"/>
      <c r="V49" s="58"/>
      <c r="W49" s="58"/>
      <c r="X49" s="58"/>
      <c r="Y49" s="58"/>
      <c r="Z49" s="58"/>
      <c r="AA49" s="58"/>
    </row>
    <row r="50" spans="2:27" x14ac:dyDescent="0.3">
      <c r="B50" s="58"/>
      <c r="C50" s="115"/>
      <c r="D50" s="115"/>
      <c r="E50" s="83"/>
      <c r="F50" s="83"/>
      <c r="G50" s="60"/>
      <c r="H50" s="60"/>
      <c r="I50" s="60"/>
      <c r="J50" s="60"/>
      <c r="K50" s="60"/>
      <c r="L50" s="60"/>
      <c r="M50" s="60"/>
      <c r="N50" s="116"/>
      <c r="O50" s="116"/>
      <c r="P50" s="84"/>
      <c r="Q50" s="60"/>
      <c r="R50" s="60"/>
      <c r="S50" s="60"/>
      <c r="T50" s="60"/>
      <c r="U50" s="58"/>
      <c r="V50" s="58"/>
      <c r="W50" s="58"/>
      <c r="X50" s="58"/>
      <c r="Y50" s="58"/>
      <c r="Z50" s="58"/>
      <c r="AA50" s="58"/>
    </row>
    <row r="51" spans="2:27" x14ac:dyDescent="0.3">
      <c r="B51" s="58"/>
      <c r="C51" s="115"/>
      <c r="D51" s="115"/>
      <c r="E51" s="83"/>
      <c r="F51" s="83"/>
      <c r="G51" s="60"/>
      <c r="H51" s="60"/>
      <c r="I51" s="60"/>
      <c r="J51" s="60"/>
      <c r="K51" s="60"/>
      <c r="L51" s="60"/>
      <c r="M51" s="60"/>
      <c r="N51" s="116"/>
      <c r="O51" s="116"/>
      <c r="P51" s="84"/>
      <c r="Q51" s="60"/>
      <c r="R51" s="60"/>
      <c r="S51" s="60"/>
      <c r="T51" s="60"/>
      <c r="U51" s="58"/>
      <c r="V51" s="58"/>
      <c r="W51" s="58"/>
      <c r="X51" s="58"/>
      <c r="Y51" s="58"/>
      <c r="Z51" s="58"/>
      <c r="AA51" s="58"/>
    </row>
    <row r="52" spans="2:27" x14ac:dyDescent="0.3">
      <c r="B52" s="58"/>
      <c r="C52" s="115"/>
      <c r="D52" s="115"/>
      <c r="E52" s="83"/>
      <c r="F52" s="83"/>
      <c r="G52" s="60"/>
      <c r="H52" s="60"/>
      <c r="I52" s="60"/>
      <c r="J52" s="60"/>
      <c r="K52" s="60"/>
      <c r="L52" s="60"/>
      <c r="M52" s="60"/>
      <c r="N52" s="116"/>
      <c r="O52" s="116"/>
      <c r="P52" s="84"/>
      <c r="Q52" s="60"/>
      <c r="R52" s="60"/>
      <c r="S52" s="60"/>
      <c r="T52" s="60"/>
      <c r="U52" s="58"/>
      <c r="V52" s="58"/>
      <c r="W52" s="58"/>
      <c r="X52" s="58"/>
      <c r="Y52" s="58"/>
      <c r="Z52" s="58"/>
      <c r="AA52" s="58"/>
    </row>
    <row r="53" spans="2:27" x14ac:dyDescent="0.3">
      <c r="B53" s="58"/>
      <c r="C53" s="115"/>
      <c r="D53" s="115"/>
      <c r="E53" s="83"/>
      <c r="F53" s="83"/>
      <c r="G53" s="60"/>
      <c r="H53" s="60"/>
      <c r="I53" s="60"/>
      <c r="J53" s="60"/>
      <c r="K53" s="60"/>
      <c r="L53" s="60"/>
      <c r="M53" s="60"/>
      <c r="N53" s="116"/>
      <c r="O53" s="116"/>
      <c r="P53" s="84"/>
      <c r="Q53" s="60"/>
      <c r="R53" s="60"/>
      <c r="S53" s="60"/>
      <c r="T53" s="60"/>
      <c r="U53" s="58"/>
      <c r="V53" s="58"/>
      <c r="W53" s="58"/>
      <c r="X53" s="58"/>
      <c r="Y53" s="58"/>
      <c r="Z53" s="58"/>
      <c r="AA53" s="58"/>
    </row>
    <row r="54" spans="2:27" x14ac:dyDescent="0.3">
      <c r="B54" s="58"/>
      <c r="C54" s="115"/>
      <c r="D54" s="115"/>
      <c r="E54" s="83"/>
      <c r="F54" s="83"/>
      <c r="G54" s="60"/>
      <c r="H54" s="60"/>
      <c r="I54" s="60"/>
      <c r="J54" s="60"/>
      <c r="K54" s="60"/>
      <c r="L54" s="60"/>
      <c r="M54" s="60"/>
      <c r="N54" s="116"/>
      <c r="O54" s="116"/>
      <c r="P54" s="84"/>
      <c r="Q54" s="60"/>
      <c r="R54" s="60"/>
      <c r="S54" s="60"/>
      <c r="T54" s="60"/>
      <c r="U54" s="58"/>
      <c r="V54" s="58"/>
      <c r="W54" s="58"/>
      <c r="X54" s="58"/>
      <c r="Y54" s="58"/>
      <c r="Z54" s="58"/>
      <c r="AA54" s="58"/>
    </row>
    <row r="55" spans="2:27" x14ac:dyDescent="0.3">
      <c r="B55" s="58"/>
      <c r="C55" s="115"/>
      <c r="D55" s="115"/>
      <c r="E55" s="83"/>
      <c r="F55" s="83"/>
      <c r="G55" s="60"/>
      <c r="H55" s="60"/>
      <c r="I55" s="60"/>
      <c r="J55" s="60"/>
      <c r="K55" s="60"/>
      <c r="L55" s="60"/>
      <c r="M55" s="60"/>
      <c r="N55" s="116"/>
      <c r="O55" s="116"/>
      <c r="P55" s="84"/>
      <c r="Q55" s="60"/>
      <c r="R55" s="60"/>
      <c r="S55" s="60"/>
      <c r="T55" s="60"/>
      <c r="U55" s="58"/>
      <c r="V55" s="58"/>
      <c r="W55" s="58"/>
      <c r="X55" s="58"/>
      <c r="Y55" s="58"/>
      <c r="Z55" s="58"/>
      <c r="AA55" s="58"/>
    </row>
    <row r="56" spans="2:27" x14ac:dyDescent="0.3">
      <c r="B56" s="58"/>
      <c r="C56" s="115"/>
      <c r="D56" s="115"/>
      <c r="E56" s="83"/>
      <c r="F56" s="83"/>
      <c r="G56" s="60"/>
      <c r="H56" s="60"/>
      <c r="I56" s="60"/>
      <c r="J56" s="60"/>
      <c r="K56" s="60"/>
      <c r="L56" s="60"/>
      <c r="M56" s="60"/>
      <c r="N56" s="87"/>
      <c r="O56" s="87"/>
      <c r="P56" s="84"/>
      <c r="Q56" s="60"/>
      <c r="R56" s="60"/>
      <c r="S56" s="60"/>
      <c r="T56" s="60"/>
      <c r="U56" s="58"/>
      <c r="V56" s="58"/>
      <c r="W56" s="58"/>
      <c r="X56" s="58"/>
      <c r="Y56" s="58"/>
      <c r="Z56" s="58"/>
      <c r="AA56" s="58"/>
    </row>
    <row r="57" spans="2:27" ht="7.05" customHeight="1" x14ac:dyDescent="0.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2:27" x14ac:dyDescent="0.3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2:27" x14ac:dyDescent="0.3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2:27" x14ac:dyDescent="0.3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2:27" x14ac:dyDescent="0.3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2:27" x14ac:dyDescent="0.3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2:27" x14ac:dyDescent="0.3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2:27" x14ac:dyDescent="0.3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2021 Calendario</vt:lpstr>
      <vt:lpstr>3. Festivos</vt:lpstr>
      <vt:lpstr>4. 2021 Calendario imagen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2020-11-13T18:34:08Z</cp:lastPrinted>
  <dcterms:created xsi:type="dcterms:W3CDTF">2019-03-01T13:25:20Z</dcterms:created>
  <dcterms:modified xsi:type="dcterms:W3CDTF">2021-03-31T08:42:10Z</dcterms:modified>
</cp:coreProperties>
</file>